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TB12\Obmen\ОТЧЕТ жителям\Мастер Ком\2025\Отчет жителям\"/>
    </mc:Choice>
  </mc:AlternateContent>
  <xr:revisionPtr revIDLastSave="0" documentId="13_ncr:1_{69D15A0C-3607-4184-8C68-8E2DE9695201}" xr6:coauthVersionLast="47" xr6:coauthVersionMax="47" xr10:uidLastSave="{00000000-0000-0000-0000-000000000000}"/>
  <bookViews>
    <workbookView xWindow="-120" yWindow="-120" windowWidth="29040" windowHeight="15840" tabRatio="659" firstSheet="22" activeTab="24" xr2:uid="{00000000-000D-0000-FFFF-FFFF00000000}"/>
  </bookViews>
  <sheets>
    <sheet name="Аэрод 4" sheetId="4" r:id="rId1"/>
    <sheet name="Гагар 51" sheetId="7" r:id="rId2"/>
    <sheet name="Дзерж 10" sheetId="11" r:id="rId3"/>
    <sheet name="Дзерж 14" sheetId="12" r:id="rId4"/>
    <sheet name="Дзерж 26" sheetId="13" r:id="rId5"/>
    <sheet name="Партиз 94" sheetId="14" r:id="rId6"/>
    <sheet name="Парт 80" sheetId="16" r:id="rId7"/>
    <sheet name="МТор 48" sheetId="18" r:id="rId8"/>
    <sheet name="МТор 40" sheetId="19" r:id="rId9"/>
    <sheet name="МТор 47" sheetId="20" r:id="rId10"/>
    <sheet name="Мяги 5" sheetId="25" r:id="rId11"/>
    <sheet name="Мяги 7" sheetId="26" r:id="rId12"/>
    <sheet name="Мяги 9" sheetId="27" r:id="rId13"/>
    <sheet name="Мяги 15" sheetId="28" r:id="rId14"/>
    <sheet name="Мяги 11" sheetId="29" r:id="rId15"/>
    <sheet name="Мяги 13" sheetId="30" r:id="rId16"/>
    <sheet name="Парт122" sheetId="33" r:id="rId17"/>
    <sheet name="Револ 144" sheetId="35" r:id="rId18"/>
    <sheet name="Револ 133а" sheetId="36" r:id="rId19"/>
    <sheet name="Револ 144А" sheetId="37" r:id="rId20"/>
    <sheet name="Револ 157А" sheetId="39" r:id="rId21"/>
    <sheet name="Револ 159" sheetId="40" r:id="rId22"/>
    <sheet name="Револ 161" sheetId="41" r:id="rId23"/>
    <sheet name="Гагар 67" sheetId="52" r:id="rId24"/>
    <sheet name="Гагарина 51" sheetId="59" r:id="rId25"/>
    <sheet name="Гагар 63" sheetId="42" r:id="rId26"/>
    <sheet name="Гагарина 75" sheetId="58" r:id="rId27"/>
    <sheet name="Партиз 118" sheetId="45" r:id="rId28"/>
    <sheet name="Партиз 132" sheetId="46" r:id="rId29"/>
    <sheet name="Партиз 134" sheetId="47" r:id="rId30"/>
    <sheet name="Револ 142" sheetId="48" r:id="rId31"/>
    <sheet name="Револ 147" sheetId="49" r:id="rId32"/>
    <sheet name="Мяги 17" sheetId="53" r:id="rId33"/>
    <sheet name="Мяги 25" sheetId="55" r:id="rId34"/>
    <sheet name="М Тор 57" sheetId="56" r:id="rId35"/>
  </sheets>
  <definedNames>
    <definedName name="_xlnm.Print_Area" localSheetId="24">'Гагарина 51'!$A$1:$G$31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9" l="1"/>
  <c r="E12" i="59"/>
  <c r="E13" i="59" s="1"/>
  <c r="G5" i="59"/>
  <c r="E16" i="55"/>
  <c r="E15" i="53"/>
  <c r="E14" i="48"/>
  <c r="E14" i="58"/>
  <c r="E12" i="52"/>
  <c r="E13" i="52"/>
  <c r="E12" i="40"/>
  <c r="E15" i="37"/>
  <c r="E16" i="37" s="1"/>
  <c r="E11" i="36"/>
  <c r="E12" i="36"/>
  <c r="E13" i="36" s="1"/>
  <c r="E12" i="35"/>
  <c r="E12" i="30"/>
  <c r="E13" i="30" s="1"/>
  <c r="E12" i="29"/>
  <c r="E14" i="27"/>
  <c r="E15" i="27" s="1"/>
  <c r="E14" i="26"/>
  <c r="E15" i="26" s="1"/>
  <c r="E12" i="20"/>
  <c r="E12" i="19"/>
  <c r="E13" i="19" s="1"/>
  <c r="E16" i="18"/>
  <c r="E17" i="18" s="1"/>
  <c r="E15" i="16"/>
  <c r="E16" i="16" s="1"/>
  <c r="E14" i="14"/>
  <c r="E15" i="14" s="1"/>
  <c r="E11" i="13"/>
  <c r="E14" i="13" s="1"/>
  <c r="E15" i="13" s="1"/>
  <c r="E14" i="12"/>
  <c r="E15" i="12" s="1"/>
  <c r="E16" i="4"/>
  <c r="E17" i="4"/>
  <c r="D20" i="58"/>
  <c r="E15" i="58"/>
  <c r="G5" i="58"/>
  <c r="E13" i="49"/>
  <c r="E14" i="49"/>
  <c r="G5" i="52"/>
  <c r="G5" i="7"/>
  <c r="D19" i="56"/>
  <c r="E13" i="56"/>
  <c r="E14" i="56" s="1"/>
  <c r="G5" i="56"/>
  <c r="D22" i="55"/>
  <c r="E17" i="55"/>
  <c r="G5" i="55"/>
  <c r="D21" i="53"/>
  <c r="E16" i="53"/>
  <c r="G5" i="53"/>
  <c r="E13" i="35"/>
  <c r="E14" i="11"/>
  <c r="E15" i="11" s="1"/>
  <c r="E13" i="42"/>
  <c r="E14" i="42" s="1"/>
  <c r="E13" i="41"/>
  <c r="E14" i="41"/>
  <c r="E13" i="33"/>
  <c r="E14" i="33"/>
  <c r="E13" i="25"/>
  <c r="E14" i="25"/>
  <c r="G5" i="14"/>
  <c r="G5" i="16"/>
  <c r="G5" i="48"/>
  <c r="G5" i="46"/>
  <c r="G5" i="45"/>
  <c r="G5" i="42"/>
  <c r="G5" i="41"/>
  <c r="G5" i="40"/>
  <c r="G5" i="39"/>
  <c r="G5" i="36"/>
  <c r="G5" i="33"/>
  <c r="G5" i="29"/>
  <c r="G5" i="27"/>
  <c r="G5" i="26"/>
  <c r="G5" i="25"/>
  <c r="G5" i="20"/>
  <c r="G5" i="19"/>
  <c r="G5" i="18"/>
  <c r="G5" i="13"/>
  <c r="G5" i="12"/>
  <c r="G5" i="11"/>
  <c r="G5" i="4"/>
  <c r="G5" i="47"/>
  <c r="G5" i="49"/>
  <c r="D18" i="52"/>
  <c r="G5" i="30"/>
  <c r="G5" i="28"/>
  <c r="G5" i="37"/>
  <c r="G5" i="35"/>
  <c r="D19" i="49"/>
  <c r="D20" i="48"/>
  <c r="E15" i="48"/>
  <c r="D19" i="47"/>
  <c r="E13" i="47"/>
  <c r="E14" i="47"/>
  <c r="D19" i="46"/>
  <c r="E13" i="46"/>
  <c r="E14" i="46"/>
  <c r="D19" i="45"/>
  <c r="E13" i="45"/>
  <c r="E14" i="45"/>
  <c r="D19" i="42"/>
  <c r="D19" i="41"/>
  <c r="D18" i="40"/>
  <c r="E13" i="40"/>
  <c r="D19" i="39"/>
  <c r="E13" i="39"/>
  <c r="E14" i="39"/>
  <c r="D21" i="37"/>
  <c r="D18" i="36"/>
  <c r="D18" i="35"/>
  <c r="D19" i="33"/>
  <c r="D18" i="30"/>
  <c r="D18" i="29"/>
  <c r="E13" i="29"/>
  <c r="D19" i="28"/>
  <c r="E13" i="28"/>
  <c r="E14" i="28"/>
  <c r="D20" i="27"/>
  <c r="D20" i="26"/>
  <c r="D19" i="25"/>
  <c r="D18" i="20"/>
  <c r="E13" i="20"/>
  <c r="D18" i="19"/>
  <c r="D22" i="18"/>
  <c r="D21" i="16"/>
  <c r="D19" i="14"/>
  <c r="D19" i="13"/>
  <c r="D19" i="12"/>
  <c r="D19" i="11"/>
  <c r="D19" i="7"/>
  <c r="E13" i="7"/>
  <c r="E14" i="7"/>
  <c r="D21" i="4"/>
</calcChain>
</file>

<file path=xl/sharedStrings.xml><?xml version="1.0" encoding="utf-8"?>
<sst xmlns="http://schemas.openxmlformats.org/spreadsheetml/2006/main" count="983" uniqueCount="156">
  <si>
    <t>Остаток + / Перерасход - средств  на начало периода</t>
  </si>
  <si>
    <t xml:space="preserve">Итого начислено </t>
  </si>
  <si>
    <t>Оплачено собственниками</t>
  </si>
  <si>
    <t>Дополнительно поступившие средства</t>
  </si>
  <si>
    <t xml:space="preserve">Задолженность собственников на конец периода </t>
  </si>
  <si>
    <t>Вид работ</t>
  </si>
  <si>
    <t>Сумма за выполненные работы</t>
  </si>
  <si>
    <t>Итого израсходовано</t>
  </si>
  <si>
    <t>Плановая сумма средств по текущему ремонту на 2020 год</t>
  </si>
  <si>
    <t>Площадь, кв.м.</t>
  </si>
  <si>
    <t>Плановая сумма платежей в 2021 году                                           (с учетом резерва на аварийные работы)</t>
  </si>
  <si>
    <t>Сумма с учетом остатка на 01.01.2021</t>
  </si>
  <si>
    <t xml:space="preserve"> </t>
  </si>
  <si>
    <t>ул. Аэродромная д. 4</t>
  </si>
  <si>
    <t>ул. Гагарина д. 51</t>
  </si>
  <si>
    <t>ул. Дзержинского д. 10</t>
  </si>
  <si>
    <t>ул. Дзержинского д. 14</t>
  </si>
  <si>
    <t>ул. Дзержинского д. 26</t>
  </si>
  <si>
    <t>ул. Партизанская д. 94</t>
  </si>
  <si>
    <t>ул. Партизанская д. 80</t>
  </si>
  <si>
    <t>ул. Мориса Тореза д. 48</t>
  </si>
  <si>
    <t>ул. Мориса Тореза д. 40</t>
  </si>
  <si>
    <t>ул. Мориса Тореза д. 47</t>
  </si>
  <si>
    <t>ул. Мяги д. 5</t>
  </si>
  <si>
    <t>ул. Мяги д. 7</t>
  </si>
  <si>
    <t>ул. Мяги д. 9</t>
  </si>
  <si>
    <t>ул. Мяги д. 15</t>
  </si>
  <si>
    <t>ул. Мяги д. 11</t>
  </si>
  <si>
    <t>ул. Мяги д. 13</t>
  </si>
  <si>
    <t>ул. Партизанская д. 122</t>
  </si>
  <si>
    <t>ул. Революционная д. 144</t>
  </si>
  <si>
    <t>ул. Революционная д. 133А</t>
  </si>
  <si>
    <t>ул. Революционная д. 144А</t>
  </si>
  <si>
    <t>ул. Революционная д. 157А</t>
  </si>
  <si>
    <t>ул. Революционная д. 159</t>
  </si>
  <si>
    <t>ул. Революционная д. 161</t>
  </si>
  <si>
    <t>ул. Гагарина д. 63</t>
  </si>
  <si>
    <t>ул. Партизанская д. 118</t>
  </si>
  <si>
    <t>ул. Партизанская д. 132</t>
  </si>
  <si>
    <t>ул. Партизанская д. 134</t>
  </si>
  <si>
    <t>ул. Революционная д. 147</t>
  </si>
  <si>
    <t xml:space="preserve"> Генеральный директор </t>
  </si>
  <si>
    <t>ООО "Мастер Ком"</t>
  </si>
  <si>
    <t>А.Н.Мячин</t>
  </si>
  <si>
    <t>Задолженность собственников на начало периода</t>
  </si>
  <si>
    <t>Генеральный директор</t>
  </si>
  <si>
    <t>ул. Гагарина д. 67</t>
  </si>
  <si>
    <t xml:space="preserve">Задолженность собственников на начало периода </t>
  </si>
  <si>
    <t>ул. Революционная д. 142/144</t>
  </si>
  <si>
    <t xml:space="preserve">  </t>
  </si>
  <si>
    <t>ремонт теплоузла</t>
  </si>
  <si>
    <t>ремонт теплового узла</t>
  </si>
  <si>
    <t>ремонт подъезда № 2</t>
  </si>
  <si>
    <t>поверка ОДПУ</t>
  </si>
  <si>
    <t>ремонт холодного водоснабжения</t>
  </si>
  <si>
    <t>ул. Мяги д. 17</t>
  </si>
  <si>
    <t>ул. Мяги д.25</t>
  </si>
  <si>
    <t>ул. Мориса Тореза д. 57</t>
  </si>
  <si>
    <t>ул. Гагарина д. 75</t>
  </si>
  <si>
    <t>Отчет по текущему ремонту с 01.01.2025 г. по 31.12.2025гг.</t>
  </si>
  <si>
    <t>Израсходовано на текущий ремонт в 2025 году</t>
  </si>
  <si>
    <t>Остаток + / перерасход - средств по текущему ремонту на 01.01.2026:</t>
  </si>
  <si>
    <t>ремонт хвс</t>
  </si>
  <si>
    <t>Замена стояка кнс кв 73,77</t>
  </si>
  <si>
    <t>ремонт розлива хвс</t>
  </si>
  <si>
    <t>установка зонтов над вентканалами</t>
  </si>
  <si>
    <t>ремонт водосточных труб</t>
  </si>
  <si>
    <t>гидродинамическая промывка</t>
  </si>
  <si>
    <t>Отчет по текущему ремонту с 01.01.2025 г. по 31.12.2025 гг.</t>
  </si>
  <si>
    <t>ремонт кровли над кв. 73</t>
  </si>
  <si>
    <t>Изготовление и монтаж зонтов над внтканалами</t>
  </si>
  <si>
    <t>Электромонтажные работы</t>
  </si>
  <si>
    <t>Замена стояка цо кв 21</t>
  </si>
  <si>
    <t>Ремонт оголовка над кв 46</t>
  </si>
  <si>
    <t>Замена стояка цо кв 4,8,12</t>
  </si>
  <si>
    <t>Замена стояка хвс, гвс кв 51,55</t>
  </si>
  <si>
    <t>замена блока питания ОДПУ</t>
  </si>
  <si>
    <t>ремонт оголовка над вентканалом кв 17</t>
  </si>
  <si>
    <t>поверка тепловычислителя</t>
  </si>
  <si>
    <t>очистка теплообменика</t>
  </si>
  <si>
    <t>диагностика  тепловой автоматики</t>
  </si>
  <si>
    <t>установка циркуляционного насоса</t>
  </si>
  <si>
    <t>ремонт перил подъездов 1-4</t>
  </si>
  <si>
    <t>гидродинамическая промывка кнс</t>
  </si>
  <si>
    <t>ремонт входной группы подъездов 3,4</t>
  </si>
  <si>
    <t>замена стояков хвс кв 56,60</t>
  </si>
  <si>
    <t>замена стояка кнс кв 50,54,55</t>
  </si>
  <si>
    <t>утепление стены кв 30</t>
  </si>
  <si>
    <t>Отчет по текущему ремонту с 01.01.2025 г. по 01.08.2025 гг.</t>
  </si>
  <si>
    <t>ремонт дымовой трубы кв 8</t>
  </si>
  <si>
    <t>ремонт дымовых труб подъездов 1,2(4 шт)</t>
  </si>
  <si>
    <t>ремонт кровли, монтаж оголовка</t>
  </si>
  <si>
    <t>ремонт межпанельных швов кв 1,63</t>
  </si>
  <si>
    <t>ремонт хвс, кнс по кв 34,3,39</t>
  </si>
  <si>
    <t>замена окон на ПВХ в подъезде 3</t>
  </si>
  <si>
    <t>замена стояка цо в кв. 44,48,52,56</t>
  </si>
  <si>
    <t>замена стояков  хвс в кв 1,5,9</t>
  </si>
  <si>
    <t>ремонт канализации подъезды 2,3,4</t>
  </si>
  <si>
    <t>ремонт канализации подъезд 1</t>
  </si>
  <si>
    <t>ремонт горячего водоснабжения подъезды 1,2</t>
  </si>
  <si>
    <t>ремонт отмостки подъезд 4</t>
  </si>
  <si>
    <t>заменна выпуска кнс подъезд 4</t>
  </si>
  <si>
    <t>ремонт розлива цо</t>
  </si>
  <si>
    <t>ремонт хвс (нежилое помещение)</t>
  </si>
  <si>
    <t xml:space="preserve">ремонт межпанельных швов </t>
  </si>
  <si>
    <t>замена окон подъезда № 3</t>
  </si>
  <si>
    <t>ремонт межпанельных швов кв. 19,38</t>
  </si>
  <si>
    <t>ремонт оголовка подъезд 4</t>
  </si>
  <si>
    <t>замена стояка цо кв. 37,40,43,46,49</t>
  </si>
  <si>
    <t xml:space="preserve">замена прицепок на розливе цо </t>
  </si>
  <si>
    <t>замена стояка кнс кв. 50,54,55</t>
  </si>
  <si>
    <t>замена стояка гвс в кв 17, тех этаж</t>
  </si>
  <si>
    <t>замена стояка цо в кв 55,59</t>
  </si>
  <si>
    <t>замена окон на ПВХ в под. 2</t>
  </si>
  <si>
    <t>ремонт системы кнс подъезд 1</t>
  </si>
  <si>
    <t>замена шкифа и каната ограничителя скорости лифта подъезд 1</t>
  </si>
  <si>
    <t>ремонт кровли под. 1,2</t>
  </si>
  <si>
    <t>изготовление и монтаж зонта</t>
  </si>
  <si>
    <t>замена стояка цо в кв 4,8,12,16,20</t>
  </si>
  <si>
    <t>ремонт кровли над кв. 20</t>
  </si>
  <si>
    <t>ремонт кровли кв 26</t>
  </si>
  <si>
    <t>ремонт цо</t>
  </si>
  <si>
    <t>ремонт межпанельных швов</t>
  </si>
  <si>
    <t>замена стояков ХВС кв 1,5,9,13,17</t>
  </si>
  <si>
    <t>замена стояков хвс в кв 42,43,46,47,50,51</t>
  </si>
  <si>
    <t>электромонтажные работы МОП</t>
  </si>
  <si>
    <t>ремонт  холодного водоснабжения, канализации</t>
  </si>
  <si>
    <t>ремонт кровли кв 16</t>
  </si>
  <si>
    <t>ремонт кровли кв 14,45</t>
  </si>
  <si>
    <t>замена стояка хвс в кв. 10,14</t>
  </si>
  <si>
    <t>ремонт крыльца под. 2</t>
  </si>
  <si>
    <t>ремонт кровли</t>
  </si>
  <si>
    <t>замена окон на ПВХ под. 2</t>
  </si>
  <si>
    <t>ремонт дымовой трубы кв 37</t>
  </si>
  <si>
    <t xml:space="preserve">ремонт кровли </t>
  </si>
  <si>
    <t>замена стояка кнс в кв 6,10,11</t>
  </si>
  <si>
    <t>замена стояка кнс в кв 24,28</t>
  </si>
  <si>
    <t>ремонт крылец подъездов 1,2, козырька под. 2</t>
  </si>
  <si>
    <t>замена стояка кнс кв 2,6,7</t>
  </si>
  <si>
    <t>ремонт циркуляционного насоса</t>
  </si>
  <si>
    <t>Отчет по текущему ремонту с 01.01.2025  по 31.12.2025 гг.</t>
  </si>
  <si>
    <t>ремонт экранов лоджий</t>
  </si>
  <si>
    <t>ремонт редуктора лебедки лифта</t>
  </si>
  <si>
    <t>замена стояка цо в кв. 1,2,4</t>
  </si>
  <si>
    <t>Отчет по текущему ремонту с 01.01.2025 по 31.12.2025 гг.</t>
  </si>
  <si>
    <t>ремонт входной группы подъездов 1-3</t>
  </si>
  <si>
    <t xml:space="preserve">замена стояка цо </t>
  </si>
  <si>
    <t>ремонт ввода хвс</t>
  </si>
  <si>
    <t>замена стояка хвс в кв 50,51,54,55</t>
  </si>
  <si>
    <t>ремонт холодного водоснабжения, канализации (в магазине, подвале)</t>
  </si>
  <si>
    <t>замена стояка хвс,кнс в кв 2,3,6, в магазине магнит</t>
  </si>
  <si>
    <t>замена стояка кнс в кв 10,14,15</t>
  </si>
  <si>
    <t>демонтаж и устройство козырька под 2</t>
  </si>
  <si>
    <t>восстановление освещения подъезд 4</t>
  </si>
  <si>
    <t>ремонт кровли кв 73</t>
  </si>
  <si>
    <t>ремонт подъезда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</si>
</sst>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164" fontId="8" fillId="2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164" fontId="9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/>
    <xf numFmtId="164" fontId="9" fillId="2" borderId="0" xfId="0" applyNumberFormat="1" applyFont="1" applyFill="1" applyBorder="1"/>
    <xf numFmtId="2" fontId="8" fillId="2" borderId="0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/>
    <xf numFmtId="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/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1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1" fillId="2" borderId="3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/>
    <xf numFmtId="0" fontId="6" fillId="2" borderId="0" xfId="0" applyFont="1" applyFill="1" applyBorder="1"/>
    <xf numFmtId="4" fontId="4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right"/>
    </xf>
    <xf numFmtId="164" fontId="10" fillId="2" borderId="3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/>
    <xf numFmtId="4" fontId="6" fillId="2" borderId="0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/>
    <xf numFmtId="0" fontId="11" fillId="2" borderId="0" xfId="0" applyNumberFormat="1" applyFont="1" applyFill="1" applyBorder="1" applyAlignment="1"/>
    <xf numFmtId="0" fontId="10" fillId="2" borderId="0" xfId="0" applyNumberFormat="1" applyFont="1" applyFill="1" applyBorder="1" applyAlignment="1" applyProtection="1">
      <alignment horizontal="center" vertical="top" wrapText="1"/>
    </xf>
    <xf numFmtId="0" fontId="10" fillId="2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/>
    <xf numFmtId="4" fontId="13" fillId="2" borderId="0" xfId="0" applyNumberFormat="1" applyFont="1" applyFill="1" applyBorder="1" applyAlignment="1"/>
    <xf numFmtId="164" fontId="13" fillId="2" borderId="0" xfId="0" applyNumberFormat="1" applyFont="1" applyFill="1" applyBorder="1" applyAlignment="1">
      <alignment horizont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4" fontId="10" fillId="2" borderId="6" xfId="0" applyNumberFormat="1" applyFont="1" applyFill="1" applyBorder="1" applyAlignment="1" applyProtection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/>
    <xf numFmtId="10" fontId="10" fillId="2" borderId="0" xfId="0" applyNumberFormat="1" applyFont="1" applyFill="1" applyBorder="1" applyAlignment="1"/>
    <xf numFmtId="0" fontId="10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center" wrapText="1"/>
    </xf>
    <xf numFmtId="0" fontId="1" fillId="2" borderId="16" xfId="0" applyNumberFormat="1" applyFont="1" applyFill="1" applyBorder="1" applyAlignment="1">
      <alignment horizontal="center" wrapText="1"/>
    </xf>
    <xf numFmtId="0" fontId="1" fillId="2" borderId="17" xfId="0" applyNumberFormat="1" applyFont="1" applyFill="1" applyBorder="1" applyAlignment="1">
      <alignment horizontal="center" wrapText="1"/>
    </xf>
    <xf numFmtId="4" fontId="1" fillId="2" borderId="18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20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4" fontId="1" fillId="2" borderId="13" xfId="0" applyNumberFormat="1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</xf>
    <xf numFmtId="4" fontId="1" fillId="2" borderId="27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21" xfId="0" applyNumberFormat="1" applyFont="1" applyFill="1" applyBorder="1" applyAlignment="1" applyProtection="1">
      <alignment horizontal="center" vertical="top" wrapText="1"/>
    </xf>
    <xf numFmtId="0" fontId="1" fillId="2" borderId="22" xfId="0" applyNumberFormat="1" applyFont="1" applyFill="1" applyBorder="1" applyAlignment="1" applyProtection="1">
      <alignment horizontal="center" vertical="top" wrapText="1"/>
    </xf>
    <xf numFmtId="0" fontId="1" fillId="2" borderId="23" xfId="0" applyNumberFormat="1" applyFont="1" applyFill="1" applyBorder="1" applyAlignment="1" applyProtection="1">
      <alignment horizontal="center" vertical="top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 applyProtection="1">
      <alignment horizontal="center" vertical="center" wrapText="1"/>
    </xf>
    <xf numFmtId="0" fontId="1" fillId="2" borderId="26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4" fontId="2" fillId="2" borderId="27" xfId="0" applyNumberFormat="1" applyFont="1" applyFill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4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28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 applyProtection="1">
      <alignment horizontal="center" vertical="center" wrapText="1"/>
    </xf>
    <xf numFmtId="4" fontId="10" fillId="2" borderId="8" xfId="0" applyNumberFormat="1" applyFont="1" applyFill="1" applyBorder="1" applyAlignment="1" applyProtection="1">
      <alignment horizontal="center" vertical="center" wrapText="1"/>
    </xf>
    <xf numFmtId="4" fontId="10" fillId="2" borderId="13" xfId="0" applyNumberFormat="1" applyFont="1" applyFill="1" applyBorder="1" applyAlignment="1" applyProtection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</xf>
    <xf numFmtId="4" fontId="11" fillId="2" borderId="8" xfId="0" applyNumberFormat="1" applyFont="1" applyFill="1" applyBorder="1" applyAlignment="1" applyProtection="1">
      <alignment horizontal="center" vertical="center" wrapText="1"/>
    </xf>
    <xf numFmtId="4" fontId="11" fillId="2" borderId="13" xfId="0" applyNumberFormat="1" applyFont="1" applyFill="1" applyBorder="1" applyAlignment="1" applyProtection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</xf>
    <xf numFmtId="4" fontId="11" fillId="2" borderId="9" xfId="0" applyNumberFormat="1" applyFont="1" applyFill="1" applyBorder="1" applyAlignment="1" applyProtection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 applyProtection="1">
      <alignment horizontal="center" vertical="center" wrapText="1"/>
    </xf>
    <xf numFmtId="4" fontId="7" fillId="2" borderId="9" xfId="0" applyNumberFormat="1" applyFont="1" applyFill="1" applyBorder="1" applyAlignment="1" applyProtection="1">
      <alignment horizontal="center" vertical="center" wrapText="1"/>
    </xf>
    <xf numFmtId="4" fontId="7" fillId="2" borderId="11" xfId="0" applyNumberFormat="1" applyFont="1" applyFill="1" applyBorder="1" applyAlignment="1" applyProtection="1">
      <alignment horizontal="center" vertical="center" wrapText="1"/>
    </xf>
    <xf numFmtId="4" fontId="2" fillId="2" borderId="12" xfId="0" applyNumberFormat="1" applyFont="1" applyFill="1" applyBorder="1" applyAlignment="1" applyProtection="1">
      <alignment horizontal="center" vertical="center" wrapText="1"/>
    </xf>
    <xf numFmtId="4" fontId="2" fillId="2" borderId="2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left"/>
    </xf>
    <xf numFmtId="0" fontId="10" fillId="2" borderId="15" xfId="0" applyNumberFormat="1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0" fontId="10" fillId="2" borderId="17" xfId="0" applyNumberFormat="1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horizontal="center"/>
    </xf>
    <xf numFmtId="4" fontId="10" fillId="2" borderId="16" xfId="0" applyNumberFormat="1" applyFont="1" applyFill="1" applyBorder="1" applyAlignment="1">
      <alignment horizontal="center"/>
    </xf>
    <xf numFmtId="4" fontId="10" fillId="2" borderId="19" xfId="0" applyNumberFormat="1" applyFont="1" applyFill="1" applyBorder="1" applyAlignment="1">
      <alignment horizontal="center"/>
    </xf>
    <xf numFmtId="0" fontId="10" fillId="2" borderId="2" xfId="0" applyNumberFormat="1" applyFont="1" applyFill="1" applyBorder="1" applyAlignment="1" applyProtection="1">
      <alignment horizontal="center" vertical="top" wrapText="1"/>
    </xf>
    <xf numFmtId="0" fontId="10" fillId="2" borderId="20" xfId="0" applyNumberFormat="1" applyFont="1" applyFill="1" applyBorder="1" applyAlignment="1" applyProtection="1">
      <alignment horizontal="center" vertical="top" wrapText="1"/>
    </xf>
    <xf numFmtId="0" fontId="10" fillId="2" borderId="4" xfId="0" applyNumberFormat="1" applyFont="1" applyFill="1" applyBorder="1" applyAlignment="1" applyProtection="1">
      <alignment horizontal="center" vertical="top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</xf>
    <xf numFmtId="4" fontId="10" fillId="2" borderId="4" xfId="0" applyNumberFormat="1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 applyProtection="1">
      <alignment horizontal="center" vertical="center" wrapText="1"/>
    </xf>
    <xf numFmtId="4" fontId="11" fillId="2" borderId="28" xfId="0" applyNumberFormat="1" applyFont="1" applyFill="1" applyBorder="1" applyAlignment="1" applyProtection="1">
      <alignment horizontal="center" vertical="center" wrapText="1"/>
    </xf>
    <xf numFmtId="4" fontId="10" fillId="2" borderId="9" xfId="0" applyNumberFormat="1" applyFont="1" applyFill="1" applyBorder="1" applyAlignment="1" applyProtection="1">
      <alignment horizontal="center" vertical="center" wrapText="1"/>
    </xf>
    <xf numFmtId="4" fontId="10" fillId="2" borderId="10" xfId="0" applyNumberFormat="1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top" wrapText="1"/>
    </xf>
    <xf numFmtId="0" fontId="10" fillId="2" borderId="22" xfId="0" applyNumberFormat="1" applyFont="1" applyFill="1" applyBorder="1" applyAlignment="1" applyProtection="1">
      <alignment horizontal="center" vertical="top" wrapText="1"/>
    </xf>
    <xf numFmtId="0" fontId="10" fillId="2" borderId="21" xfId="0" applyNumberFormat="1" applyFont="1" applyFill="1" applyBorder="1" applyAlignment="1" applyProtection="1">
      <alignment horizontal="center" vertical="top" wrapText="1"/>
    </xf>
    <xf numFmtId="0" fontId="10" fillId="2" borderId="23" xfId="0" applyNumberFormat="1" applyFont="1" applyFill="1" applyBorder="1" applyAlignment="1" applyProtection="1">
      <alignment horizontal="center" vertical="top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4" xfId="0" applyNumberFormat="1" applyFont="1" applyFill="1" applyBorder="1" applyAlignment="1" applyProtection="1">
      <alignment horizontal="center" vertical="center" wrapText="1"/>
    </xf>
    <xf numFmtId="0" fontId="10" fillId="2" borderId="26" xfId="0" applyNumberFormat="1" applyFont="1" applyFill="1" applyBorder="1" applyAlignment="1" applyProtection="1">
      <alignment horizontal="center" vertical="center" wrapText="1"/>
    </xf>
    <xf numFmtId="0" fontId="10" fillId="2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workbookViewId="0">
      <selection sqref="A1:IV65536"/>
    </sheetView>
  </sheetViews>
  <sheetFormatPr defaultColWidth="29.28515625" defaultRowHeight="18.75" x14ac:dyDescent="0.3"/>
  <cols>
    <col min="1" max="1" width="2.140625" style="11" customWidth="1"/>
    <col min="2" max="2" width="28.28515625" style="11" customWidth="1"/>
    <col min="3" max="3" width="24.5703125" style="11" customWidth="1"/>
    <col min="4" max="4" width="18.42578125" style="11" customWidth="1"/>
    <col min="5" max="5" width="22.28515625" style="11" customWidth="1"/>
    <col min="6" max="6" width="21.7109375" style="11" customWidth="1"/>
    <col min="7" max="7" width="24.42578125" style="11" customWidth="1"/>
    <col min="8" max="16384" width="29.28515625" style="11"/>
  </cols>
  <sheetData>
    <row r="1" spans="1:8" x14ac:dyDescent="0.3">
      <c r="A1" s="18"/>
      <c r="B1" s="98" t="s">
        <v>13</v>
      </c>
      <c r="C1" s="98"/>
      <c r="D1" s="98"/>
      <c r="E1" s="98"/>
      <c r="F1" s="98"/>
      <c r="G1" s="98"/>
    </row>
    <row r="2" spans="1:8" ht="19.5" thickBot="1" x14ac:dyDescent="0.35">
      <c r="A2" s="18"/>
      <c r="B2" s="39"/>
      <c r="C2" s="39"/>
      <c r="D2" s="39"/>
      <c r="E2" s="39"/>
      <c r="F2" s="39"/>
      <c r="G2" s="39"/>
    </row>
    <row r="3" spans="1:8" ht="19.5" thickBot="1" x14ac:dyDescent="0.35">
      <c r="A3" s="19"/>
      <c r="B3" s="81" t="s">
        <v>59</v>
      </c>
      <c r="C3" s="99"/>
      <c r="D3" s="82"/>
      <c r="E3" s="82"/>
      <c r="F3" s="82"/>
      <c r="G3" s="83"/>
    </row>
    <row r="4" spans="1:8" s="24" customFormat="1" ht="57" thickBot="1" x14ac:dyDescent="0.3">
      <c r="A4" s="20"/>
      <c r="B4" s="21" t="s">
        <v>0</v>
      </c>
      <c r="C4" s="42" t="s">
        <v>47</v>
      </c>
      <c r="D4" s="40" t="s">
        <v>1</v>
      </c>
      <c r="E4" s="22" t="s">
        <v>2</v>
      </c>
      <c r="F4" s="22" t="s">
        <v>3</v>
      </c>
      <c r="G4" s="23" t="s">
        <v>4</v>
      </c>
    </row>
    <row r="5" spans="1:8" s="24" customFormat="1" ht="19.5" thickBot="1" x14ac:dyDescent="0.35">
      <c r="A5" s="20"/>
      <c r="B5" s="25">
        <v>279018.28999999998</v>
      </c>
      <c r="C5" s="26">
        <v>51140.03</v>
      </c>
      <c r="D5" s="27">
        <v>363619.38</v>
      </c>
      <c r="E5" s="28">
        <v>361454.22</v>
      </c>
      <c r="F5" s="41">
        <v>5124.76</v>
      </c>
      <c r="G5" s="29">
        <f>D5-E5+C5</f>
        <v>53305.190000000031</v>
      </c>
    </row>
    <row r="6" spans="1:8" x14ac:dyDescent="0.3">
      <c r="A6" s="18"/>
      <c r="B6" s="18"/>
      <c r="C6" s="18"/>
      <c r="D6" s="30"/>
      <c r="E6" s="31"/>
      <c r="F6" s="32"/>
      <c r="G6" s="30"/>
    </row>
    <row r="7" spans="1:8" ht="19.5" thickBot="1" x14ac:dyDescent="0.35">
      <c r="A7" s="18"/>
      <c r="B7" s="18"/>
      <c r="C7" s="18"/>
      <c r="D7" s="18"/>
      <c r="E7" s="18"/>
      <c r="F7" s="18"/>
      <c r="G7" s="18"/>
    </row>
    <row r="8" spans="1:8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8" x14ac:dyDescent="0.3">
      <c r="A9" s="18"/>
      <c r="B9" s="102" t="s">
        <v>5</v>
      </c>
      <c r="C9" s="103"/>
      <c r="D9" s="104"/>
      <c r="E9" s="105" t="s">
        <v>6</v>
      </c>
      <c r="F9" s="106"/>
      <c r="G9" s="107"/>
      <c r="H9" s="1"/>
    </row>
    <row r="10" spans="1:8" x14ac:dyDescent="0.3">
      <c r="A10" s="18"/>
      <c r="B10" s="112" t="s">
        <v>63</v>
      </c>
      <c r="C10" s="91"/>
      <c r="D10" s="113"/>
      <c r="E10" s="109">
        <v>12919.35</v>
      </c>
      <c r="F10" s="110"/>
      <c r="G10" s="111"/>
      <c r="H10" s="2"/>
    </row>
    <row r="11" spans="1:8" x14ac:dyDescent="0.3">
      <c r="A11" s="18"/>
      <c r="B11" s="90" t="s">
        <v>53</v>
      </c>
      <c r="C11" s="91"/>
      <c r="D11" s="91"/>
      <c r="E11" s="110">
        <v>11256</v>
      </c>
      <c r="F11" s="110"/>
      <c r="G11" s="111"/>
      <c r="H11" s="2"/>
    </row>
    <row r="12" spans="1:8" x14ac:dyDescent="0.3">
      <c r="A12" s="18"/>
      <c r="B12" s="90" t="s">
        <v>64</v>
      </c>
      <c r="C12" s="91"/>
      <c r="D12" s="108"/>
      <c r="E12" s="92">
        <v>388896.31</v>
      </c>
      <c r="F12" s="93"/>
      <c r="G12" s="94"/>
      <c r="H12" s="2"/>
    </row>
    <row r="13" spans="1:8" x14ac:dyDescent="0.3">
      <c r="A13" s="18"/>
      <c r="B13" s="90" t="s">
        <v>66</v>
      </c>
      <c r="C13" s="91"/>
      <c r="D13" s="108"/>
      <c r="E13" s="92">
        <v>2359.65</v>
      </c>
      <c r="F13" s="93"/>
      <c r="G13" s="94"/>
      <c r="H13" s="3"/>
    </row>
    <row r="14" spans="1:8" x14ac:dyDescent="0.3">
      <c r="A14" s="18"/>
      <c r="B14" s="90" t="s">
        <v>67</v>
      </c>
      <c r="C14" s="91"/>
      <c r="D14" s="108"/>
      <c r="E14" s="92">
        <v>7350</v>
      </c>
      <c r="F14" s="93"/>
      <c r="G14" s="94"/>
      <c r="H14" s="3"/>
    </row>
    <row r="15" spans="1:8" x14ac:dyDescent="0.3">
      <c r="A15" s="18"/>
      <c r="B15" s="90" t="s">
        <v>65</v>
      </c>
      <c r="C15" s="91"/>
      <c r="D15" s="91"/>
      <c r="E15" s="92">
        <v>33156.9</v>
      </c>
      <c r="F15" s="93"/>
      <c r="G15" s="94"/>
      <c r="H15" s="4"/>
    </row>
    <row r="16" spans="1:8" x14ac:dyDescent="0.3">
      <c r="A16" s="18"/>
      <c r="B16" s="95" t="s">
        <v>7</v>
      </c>
      <c r="C16" s="96"/>
      <c r="D16" s="97"/>
      <c r="E16" s="88">
        <f>SUM(E10:G15)</f>
        <v>455938.21</v>
      </c>
      <c r="F16" s="88"/>
      <c r="G16" s="89"/>
      <c r="H16" s="43"/>
    </row>
    <row r="17" spans="1:8" ht="40.5" customHeight="1" thickBot="1" x14ac:dyDescent="0.35">
      <c r="A17" s="18"/>
      <c r="B17" s="75" t="s">
        <v>61</v>
      </c>
      <c r="C17" s="76"/>
      <c r="D17" s="77"/>
      <c r="E17" s="78">
        <f>B5+E5+F5-E16</f>
        <v>189659.06</v>
      </c>
      <c r="F17" s="79"/>
      <c r="G17" s="80"/>
      <c r="H17" s="43"/>
    </row>
    <row r="18" spans="1:8" x14ac:dyDescent="0.3">
      <c r="A18" s="18"/>
      <c r="B18" s="18"/>
      <c r="C18" s="18"/>
      <c r="D18" s="18"/>
      <c r="E18" s="18"/>
      <c r="F18" s="18"/>
      <c r="G18" s="18"/>
    </row>
    <row r="19" spans="1:8" ht="19.5" hidden="1" thickBot="1" x14ac:dyDescent="0.35">
      <c r="A19" s="18"/>
      <c r="B19" s="81" t="s">
        <v>8</v>
      </c>
      <c r="C19" s="82"/>
      <c r="D19" s="82"/>
      <c r="E19" s="82"/>
      <c r="F19" s="82"/>
      <c r="G19" s="83"/>
    </row>
    <row r="20" spans="1:8" ht="57" hidden="1" thickBot="1" x14ac:dyDescent="0.35">
      <c r="A20" s="18"/>
      <c r="B20" s="21" t="s">
        <v>9</v>
      </c>
      <c r="C20" s="21"/>
      <c r="D20" s="84" t="s">
        <v>10</v>
      </c>
      <c r="E20" s="85"/>
      <c r="F20" s="40"/>
      <c r="G20" s="23" t="s">
        <v>11</v>
      </c>
    </row>
    <row r="21" spans="1:8" ht="19.5" hidden="1" thickBot="1" x14ac:dyDescent="0.35">
      <c r="A21" s="18"/>
      <c r="B21" s="34">
        <v>3523</v>
      </c>
      <c r="C21" s="34"/>
      <c r="D21" s="86">
        <f>B21*6.81*12</f>
        <v>287899.55999999994</v>
      </c>
      <c r="E21" s="87"/>
      <c r="F21" s="28"/>
      <c r="G21" s="35"/>
    </row>
    <row r="22" spans="1:8" x14ac:dyDescent="0.3">
      <c r="A22" s="18"/>
      <c r="B22" s="18" t="s">
        <v>12</v>
      </c>
      <c r="C22" s="18"/>
      <c r="D22" s="18"/>
      <c r="E22" s="18"/>
      <c r="F22" s="44"/>
      <c r="G22" s="18"/>
    </row>
    <row r="23" spans="1:8" x14ac:dyDescent="0.3">
      <c r="A23" s="18"/>
      <c r="B23" s="74" t="s">
        <v>41</v>
      </c>
      <c r="C23" s="74"/>
      <c r="D23" s="74"/>
      <c r="E23" s="37"/>
      <c r="F23" s="18"/>
      <c r="G23" s="38"/>
    </row>
    <row r="24" spans="1:8" x14ac:dyDescent="0.3">
      <c r="A24" s="18"/>
      <c r="B24" s="74" t="s">
        <v>42</v>
      </c>
      <c r="C24" s="74"/>
      <c r="D24" s="74"/>
      <c r="E24" s="18"/>
      <c r="F24" s="18"/>
      <c r="G24" s="18" t="s">
        <v>43</v>
      </c>
    </row>
    <row r="26" spans="1:8" x14ac:dyDescent="0.3">
      <c r="E26" s="11" t="s">
        <v>12</v>
      </c>
    </row>
    <row r="29" spans="1:8" x14ac:dyDescent="0.3">
      <c r="E29" s="11" t="s">
        <v>12</v>
      </c>
    </row>
    <row r="30" spans="1:8" x14ac:dyDescent="0.3">
      <c r="G30" s="11" t="s">
        <v>12</v>
      </c>
    </row>
  </sheetData>
  <mergeCells count="26">
    <mergeCell ref="B12:D12"/>
    <mergeCell ref="E12:G12"/>
    <mergeCell ref="B10:D10"/>
    <mergeCell ref="E16:G16"/>
    <mergeCell ref="B15:D15"/>
    <mergeCell ref="E15:G15"/>
    <mergeCell ref="B16:D16"/>
    <mergeCell ref="B1:G1"/>
    <mergeCell ref="B3:G3"/>
    <mergeCell ref="B8:G8"/>
    <mergeCell ref="B9:D9"/>
    <mergeCell ref="E9:G9"/>
    <mergeCell ref="B13:D13"/>
    <mergeCell ref="E13:G13"/>
    <mergeCell ref="B14:D14"/>
    <mergeCell ref="E14:G14"/>
    <mergeCell ref="E10:G10"/>
    <mergeCell ref="B11:D11"/>
    <mergeCell ref="E11:G11"/>
    <mergeCell ref="B24:D24"/>
    <mergeCell ref="B17:D17"/>
    <mergeCell ref="E17:G17"/>
    <mergeCell ref="B19:G19"/>
    <mergeCell ref="D20:E20"/>
    <mergeCell ref="D21:E21"/>
    <mergeCell ref="B23:D23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workbookViewId="0">
      <selection sqref="A1:IV65536"/>
    </sheetView>
  </sheetViews>
  <sheetFormatPr defaultColWidth="29.28515625" defaultRowHeight="18.75" x14ac:dyDescent="0.3"/>
  <cols>
    <col min="1" max="1" width="2.7109375" style="11" customWidth="1"/>
    <col min="2" max="2" width="27.7109375" style="11" customWidth="1"/>
    <col min="3" max="3" width="24.5703125" style="11" customWidth="1"/>
    <col min="4" max="4" width="16.28515625" style="11" customWidth="1"/>
    <col min="5" max="5" width="22.7109375" style="11" customWidth="1"/>
    <col min="6" max="6" width="21" style="11" customWidth="1"/>
    <col min="7" max="7" width="26.140625" style="11" customWidth="1"/>
    <col min="8" max="16384" width="29.28515625" style="11"/>
  </cols>
  <sheetData>
    <row r="1" spans="1:8" x14ac:dyDescent="0.3">
      <c r="A1" s="18" t="s">
        <v>12</v>
      </c>
      <c r="B1" s="98" t="s">
        <v>22</v>
      </c>
      <c r="C1" s="98"/>
      <c r="D1" s="98"/>
      <c r="E1" s="98"/>
      <c r="F1" s="98"/>
      <c r="G1" s="98"/>
    </row>
    <row r="2" spans="1:8" ht="19.5" thickBot="1" x14ac:dyDescent="0.35">
      <c r="A2" s="18"/>
      <c r="B2" s="39"/>
      <c r="C2" s="39"/>
      <c r="D2" s="39"/>
      <c r="E2" s="39"/>
      <c r="F2" s="39"/>
      <c r="G2" s="39"/>
    </row>
    <row r="3" spans="1:8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8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8" s="24" customFormat="1" ht="19.5" thickBot="1" x14ac:dyDescent="0.35">
      <c r="A5" s="20"/>
      <c r="B5" s="25">
        <v>18372.259999999998</v>
      </c>
      <c r="C5" s="26">
        <v>77048.7</v>
      </c>
      <c r="D5" s="27">
        <v>366916.26</v>
      </c>
      <c r="E5" s="28">
        <v>355204.22</v>
      </c>
      <c r="F5" s="41">
        <v>5124.76</v>
      </c>
      <c r="G5" s="29">
        <f>D5-E5+C5</f>
        <v>88760.740000000034</v>
      </c>
    </row>
    <row r="6" spans="1:8" x14ac:dyDescent="0.3">
      <c r="A6" s="18"/>
      <c r="B6" s="18"/>
      <c r="C6" s="18"/>
      <c r="D6" s="30"/>
      <c r="E6" s="31"/>
      <c r="F6" s="32"/>
      <c r="G6" s="30"/>
    </row>
    <row r="7" spans="1:8" ht="19.5" thickBot="1" x14ac:dyDescent="0.35">
      <c r="A7" s="18"/>
      <c r="B7" s="18"/>
      <c r="C7" s="18"/>
      <c r="D7" s="18"/>
      <c r="E7" s="18"/>
      <c r="F7" s="18"/>
      <c r="G7" s="18"/>
    </row>
    <row r="8" spans="1:8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8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8" ht="34.5" customHeight="1" x14ac:dyDescent="0.3">
      <c r="A10" s="18"/>
      <c r="B10" s="112" t="s">
        <v>96</v>
      </c>
      <c r="C10" s="91"/>
      <c r="D10" s="113"/>
      <c r="E10" s="109">
        <v>22055.7</v>
      </c>
      <c r="F10" s="110"/>
      <c r="G10" s="111"/>
    </row>
    <row r="11" spans="1:8" x14ac:dyDescent="0.3">
      <c r="A11" s="18"/>
      <c r="B11" s="90"/>
      <c r="C11" s="91"/>
      <c r="D11" s="91"/>
      <c r="E11" s="92"/>
      <c r="F11" s="93"/>
      <c r="G11" s="135"/>
    </row>
    <row r="12" spans="1:8" x14ac:dyDescent="0.3">
      <c r="A12" s="18"/>
      <c r="B12" s="95" t="s">
        <v>7</v>
      </c>
      <c r="C12" s="96"/>
      <c r="D12" s="97"/>
      <c r="E12" s="88">
        <f>E10+E11</f>
        <v>22055.7</v>
      </c>
      <c r="F12" s="88"/>
      <c r="G12" s="88"/>
    </row>
    <row r="13" spans="1:8" ht="36.75" customHeight="1" thickBot="1" x14ac:dyDescent="0.35">
      <c r="A13" s="18"/>
      <c r="B13" s="75" t="s">
        <v>61</v>
      </c>
      <c r="C13" s="76"/>
      <c r="D13" s="77"/>
      <c r="E13" s="78">
        <f>B5+E5+F5-E12</f>
        <v>356645.54</v>
      </c>
      <c r="F13" s="79"/>
      <c r="G13" s="80"/>
      <c r="H13" s="33"/>
    </row>
    <row r="14" spans="1:8" x14ac:dyDescent="0.3">
      <c r="A14" s="18"/>
      <c r="B14" s="18"/>
      <c r="C14" s="18"/>
      <c r="D14" s="18"/>
      <c r="E14" s="18"/>
      <c r="F14" s="18"/>
      <c r="G14" s="18"/>
    </row>
    <row r="15" spans="1:8" hidden="1" x14ac:dyDescent="0.3">
      <c r="A15" s="18"/>
      <c r="B15" s="18"/>
      <c r="C15" s="18"/>
      <c r="D15" s="18"/>
      <c r="E15" s="18"/>
      <c r="F15" s="18"/>
      <c r="G15" s="18"/>
    </row>
    <row r="16" spans="1:8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3558.7</v>
      </c>
      <c r="C18" s="34"/>
      <c r="D18" s="86">
        <f>B18*6.81*12</f>
        <v>290816.96399999992</v>
      </c>
      <c r="E18" s="87"/>
      <c r="F18" s="28"/>
      <c r="G18" s="35"/>
    </row>
    <row r="19" spans="1:7" x14ac:dyDescent="0.3">
      <c r="A19" s="18"/>
      <c r="B19" s="18" t="s">
        <v>12</v>
      </c>
      <c r="C19" s="18"/>
      <c r="D19" s="18"/>
      <c r="E19" s="18"/>
      <c r="F19" s="45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E12:G12"/>
    <mergeCell ref="B21:D21"/>
    <mergeCell ref="B13:D13"/>
    <mergeCell ref="E13:G13"/>
    <mergeCell ref="B16:G16"/>
    <mergeCell ref="D17:E17"/>
    <mergeCell ref="D18:E18"/>
    <mergeCell ref="B20:D20"/>
    <mergeCell ref="B12:D12"/>
    <mergeCell ref="B11:D11"/>
    <mergeCell ref="E11:G11"/>
    <mergeCell ref="B1:G1"/>
    <mergeCell ref="B3:G3"/>
    <mergeCell ref="B8:G8"/>
    <mergeCell ref="B9:D9"/>
    <mergeCell ref="E9:G9"/>
    <mergeCell ref="B10:D10"/>
    <mergeCell ref="E10:G10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2.85546875" style="11" customWidth="1"/>
    <col min="2" max="2" width="29.28515625" style="11"/>
    <col min="3" max="3" width="25.85546875" style="11" customWidth="1"/>
    <col min="4" max="4" width="17.42578125" style="11" customWidth="1"/>
    <col min="5" max="5" width="22.7109375" style="11" customWidth="1"/>
    <col min="6" max="6" width="20.7109375" style="11" customWidth="1"/>
    <col min="7" max="7" width="24.28515625" style="11" customWidth="1"/>
    <col min="8" max="16384" width="29.28515625" style="11"/>
  </cols>
  <sheetData>
    <row r="1" spans="1:7" x14ac:dyDescent="0.3">
      <c r="A1" s="18" t="s">
        <v>12</v>
      </c>
      <c r="B1" s="98" t="s">
        <v>23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31845.99</v>
      </c>
      <c r="C5" s="26">
        <v>78379.710000000006</v>
      </c>
      <c r="D5" s="27">
        <v>356974.62</v>
      </c>
      <c r="E5" s="28">
        <v>338368.32</v>
      </c>
      <c r="F5" s="41">
        <v>5124.76</v>
      </c>
      <c r="G5" s="29">
        <f>D5-E5+C5</f>
        <v>96986.01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54</v>
      </c>
      <c r="C10" s="91"/>
      <c r="D10" s="113"/>
      <c r="E10" s="109">
        <v>216199.89</v>
      </c>
      <c r="F10" s="110"/>
      <c r="G10" s="111"/>
    </row>
    <row r="11" spans="1:7" x14ac:dyDescent="0.3">
      <c r="A11" s="18"/>
      <c r="B11" s="90"/>
      <c r="C11" s="91"/>
      <c r="D11" s="91"/>
      <c r="E11" s="110"/>
      <c r="F11" s="110"/>
      <c r="G11" s="110"/>
    </row>
    <row r="12" spans="1:7" x14ac:dyDescent="0.3">
      <c r="A12" s="18"/>
      <c r="B12" s="90"/>
      <c r="C12" s="91"/>
      <c r="D12" s="91"/>
      <c r="E12" s="92"/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216199.89</v>
      </c>
      <c r="F13" s="88"/>
      <c r="G13" s="88"/>
    </row>
    <row r="14" spans="1:7" ht="38.25" customHeight="1" thickBot="1" x14ac:dyDescent="0.35">
      <c r="A14" s="18"/>
      <c r="B14" s="75" t="s">
        <v>61</v>
      </c>
      <c r="C14" s="76"/>
      <c r="D14" s="77"/>
      <c r="E14" s="78">
        <f>B5+E5+F5-E13</f>
        <v>159139.18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x14ac:dyDescent="0.3">
      <c r="A16" s="18"/>
      <c r="B16" s="18"/>
      <c r="C16" s="18"/>
      <c r="D16" s="18"/>
      <c r="E16" s="18"/>
      <c r="F16" s="30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3473.03</v>
      </c>
      <c r="C19" s="34"/>
      <c r="D19" s="86">
        <f>B19*6.81*12</f>
        <v>283816.01159999997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44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3:G13"/>
    <mergeCell ref="B12:D12"/>
    <mergeCell ref="E12:G12"/>
    <mergeCell ref="B13:D13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9"/>
  <sheetViews>
    <sheetView workbookViewId="0">
      <selection sqref="A1:IV65536"/>
    </sheetView>
  </sheetViews>
  <sheetFormatPr defaultColWidth="29.28515625" defaultRowHeight="18.75" x14ac:dyDescent="0.3"/>
  <cols>
    <col min="1" max="1" width="3" style="11" customWidth="1"/>
    <col min="2" max="2" width="29.28515625" style="11"/>
    <col min="3" max="3" width="25.28515625" style="11" customWidth="1"/>
    <col min="4" max="4" width="18" style="11" customWidth="1"/>
    <col min="5" max="5" width="22.5703125" style="11" customWidth="1"/>
    <col min="6" max="6" width="20.85546875" style="11" customWidth="1"/>
    <col min="7" max="7" width="23.42578125" style="11" customWidth="1"/>
    <col min="8" max="16384" width="29.28515625" style="11"/>
  </cols>
  <sheetData>
    <row r="1" spans="1:7" x14ac:dyDescent="0.3">
      <c r="A1" s="18" t="s">
        <v>12</v>
      </c>
      <c r="B1" s="98" t="s">
        <v>24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58295.65</v>
      </c>
      <c r="C5" s="26">
        <v>159703.82999999999</v>
      </c>
      <c r="D5" s="27">
        <v>355943.46</v>
      </c>
      <c r="E5" s="28">
        <v>327576.58</v>
      </c>
      <c r="F5" s="41">
        <v>5124.76</v>
      </c>
      <c r="G5" s="29">
        <f>D5-E5+C5</f>
        <v>188070.71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97</v>
      </c>
      <c r="C10" s="91"/>
      <c r="D10" s="113"/>
      <c r="E10" s="109">
        <v>128204.22</v>
      </c>
      <c r="F10" s="110"/>
      <c r="G10" s="111"/>
    </row>
    <row r="11" spans="1:7" ht="32.25" customHeight="1" x14ac:dyDescent="0.3">
      <c r="A11" s="18"/>
      <c r="B11" s="112" t="s">
        <v>98</v>
      </c>
      <c r="C11" s="91"/>
      <c r="D11" s="113"/>
      <c r="E11" s="110">
        <v>64257.31</v>
      </c>
      <c r="F11" s="110"/>
      <c r="G11" s="110"/>
    </row>
    <row r="12" spans="1:7" x14ac:dyDescent="0.3">
      <c r="A12" s="18"/>
      <c r="B12" s="90" t="s">
        <v>99</v>
      </c>
      <c r="C12" s="91"/>
      <c r="D12" s="91"/>
      <c r="E12" s="92">
        <v>19613.09</v>
      </c>
      <c r="F12" s="93"/>
      <c r="G12" s="135"/>
    </row>
    <row r="13" spans="1:7" x14ac:dyDescent="0.3">
      <c r="A13" s="18"/>
      <c r="B13" s="90" t="s">
        <v>100</v>
      </c>
      <c r="C13" s="91"/>
      <c r="D13" s="108"/>
      <c r="E13" s="92">
        <v>71296.94</v>
      </c>
      <c r="F13" s="93"/>
      <c r="G13" s="135"/>
    </row>
    <row r="14" spans="1:7" x14ac:dyDescent="0.3">
      <c r="A14" s="18"/>
      <c r="B14" s="95" t="s">
        <v>7</v>
      </c>
      <c r="C14" s="96"/>
      <c r="D14" s="97"/>
      <c r="E14" s="88">
        <f>SUM(E10:G13)</f>
        <v>283371.56</v>
      </c>
      <c r="F14" s="88"/>
      <c r="G14" s="88"/>
    </row>
    <row r="15" spans="1:7" ht="33.75" customHeight="1" thickBot="1" x14ac:dyDescent="0.35">
      <c r="A15" s="18"/>
      <c r="B15" s="75" t="s">
        <v>61</v>
      </c>
      <c r="C15" s="76"/>
      <c r="D15" s="77"/>
      <c r="E15" s="78">
        <f>B5+E5+F5-E14</f>
        <v>107625.43000000005</v>
      </c>
      <c r="F15" s="79"/>
      <c r="G15" s="80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x14ac:dyDescent="0.3">
      <c r="A17" s="18"/>
      <c r="B17" s="18"/>
      <c r="C17" s="18"/>
      <c r="D17" s="18"/>
      <c r="E17" s="18"/>
      <c r="F17" s="30"/>
      <c r="G17" s="18"/>
    </row>
    <row r="18" spans="1:7" ht="19.5" hidden="1" thickBot="1" x14ac:dyDescent="0.35">
      <c r="A18" s="18"/>
      <c r="B18" s="81" t="s">
        <v>8</v>
      </c>
      <c r="C18" s="82"/>
      <c r="D18" s="82"/>
      <c r="E18" s="82"/>
      <c r="F18" s="82"/>
      <c r="G18" s="83"/>
    </row>
    <row r="19" spans="1:7" ht="57" hidden="1" thickBot="1" x14ac:dyDescent="0.35">
      <c r="A19" s="18"/>
      <c r="B19" s="21" t="s">
        <v>9</v>
      </c>
      <c r="C19" s="21"/>
      <c r="D19" s="84" t="s">
        <v>10</v>
      </c>
      <c r="E19" s="85"/>
      <c r="F19" s="40"/>
      <c r="G19" s="23" t="s">
        <v>11</v>
      </c>
    </row>
    <row r="20" spans="1:7" ht="19.5" hidden="1" thickBot="1" x14ac:dyDescent="0.35">
      <c r="A20" s="18"/>
      <c r="B20" s="34">
        <v>3427.14</v>
      </c>
      <c r="C20" s="34"/>
      <c r="D20" s="86">
        <f>B20*6.81*12</f>
        <v>280065.88079999998</v>
      </c>
      <c r="E20" s="87"/>
      <c r="F20" s="28"/>
      <c r="G20" s="35"/>
    </row>
    <row r="21" spans="1:7" hidden="1" x14ac:dyDescent="0.3">
      <c r="A21" s="18"/>
      <c r="B21" s="18" t="s">
        <v>12</v>
      </c>
      <c r="C21" s="18"/>
      <c r="D21" s="18"/>
      <c r="E21" s="18"/>
      <c r="F21" s="44"/>
      <c r="G21" s="18"/>
    </row>
    <row r="22" spans="1:7" x14ac:dyDescent="0.3">
      <c r="A22" s="18"/>
      <c r="B22" s="136" t="s">
        <v>41</v>
      </c>
      <c r="C22" s="136"/>
      <c r="D22" s="136"/>
      <c r="E22" s="37"/>
      <c r="F22" s="18"/>
      <c r="G22" s="38"/>
    </row>
    <row r="23" spans="1:7" x14ac:dyDescent="0.3">
      <c r="A23" s="18"/>
      <c r="B23" s="136" t="s">
        <v>42</v>
      </c>
      <c r="C23" s="136"/>
      <c r="D23" s="136"/>
      <c r="E23" s="18"/>
      <c r="F23" s="18"/>
      <c r="G23" s="18" t="s">
        <v>43</v>
      </c>
    </row>
    <row r="25" spans="1:7" x14ac:dyDescent="0.3">
      <c r="E25" s="11" t="s">
        <v>12</v>
      </c>
    </row>
    <row r="28" spans="1:7" x14ac:dyDescent="0.3">
      <c r="E28" s="11" t="s">
        <v>12</v>
      </c>
    </row>
    <row r="29" spans="1:7" x14ac:dyDescent="0.3">
      <c r="G29" s="11" t="s">
        <v>12</v>
      </c>
    </row>
  </sheetData>
  <mergeCells count="22">
    <mergeCell ref="B14:D14"/>
    <mergeCell ref="B11:D11"/>
    <mergeCell ref="E11:G11"/>
    <mergeCell ref="B12:D12"/>
    <mergeCell ref="E12:G12"/>
    <mergeCell ref="E14:G14"/>
    <mergeCell ref="B13:D13"/>
    <mergeCell ref="E13:G13"/>
    <mergeCell ref="B23:D23"/>
    <mergeCell ref="B15:D15"/>
    <mergeCell ref="E15:G15"/>
    <mergeCell ref="B18:G18"/>
    <mergeCell ref="D19:E19"/>
    <mergeCell ref="D20:E20"/>
    <mergeCell ref="B22:D22"/>
    <mergeCell ref="B10:D10"/>
    <mergeCell ref="E10:G10"/>
    <mergeCell ref="B1:G1"/>
    <mergeCell ref="B3:G3"/>
    <mergeCell ref="B8:G8"/>
    <mergeCell ref="B9:D9"/>
    <mergeCell ref="E9:G9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9"/>
  <sheetViews>
    <sheetView workbookViewId="0">
      <selection activeCell="E14" sqref="E14:G14"/>
    </sheetView>
  </sheetViews>
  <sheetFormatPr defaultColWidth="29.28515625" defaultRowHeight="18.75" x14ac:dyDescent="0.3"/>
  <cols>
    <col min="1" max="1" width="4" style="11" customWidth="1"/>
    <col min="2" max="2" width="27.28515625" style="11" customWidth="1"/>
    <col min="3" max="3" width="25.5703125" style="11" customWidth="1"/>
    <col min="4" max="4" width="16.42578125" style="11" customWidth="1"/>
    <col min="5" max="5" width="22.28515625" style="11" customWidth="1"/>
    <col min="6" max="6" width="20.85546875" style="11" customWidth="1"/>
    <col min="7" max="7" width="27" style="11" customWidth="1"/>
    <col min="8" max="16384" width="29.28515625" style="11"/>
  </cols>
  <sheetData>
    <row r="1" spans="1:7" x14ac:dyDescent="0.3">
      <c r="A1" s="18" t="s">
        <v>12</v>
      </c>
      <c r="B1" s="98" t="s">
        <v>25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-71707.44</v>
      </c>
      <c r="C5" s="26">
        <v>170351.63</v>
      </c>
      <c r="D5" s="27">
        <v>327263.76</v>
      </c>
      <c r="E5" s="28">
        <v>297290.17</v>
      </c>
      <c r="F5" s="41">
        <v>5124.76</v>
      </c>
      <c r="G5" s="29">
        <f>D5-E5+C5</f>
        <v>200325.22000000003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.5" customHeight="1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101</v>
      </c>
      <c r="C10" s="91"/>
      <c r="D10" s="113"/>
      <c r="E10" s="109">
        <v>116562.23</v>
      </c>
      <c r="F10" s="110"/>
      <c r="G10" s="111"/>
    </row>
    <row r="11" spans="1:7" x14ac:dyDescent="0.3">
      <c r="A11" s="18"/>
      <c r="B11" s="112" t="s">
        <v>102</v>
      </c>
      <c r="C11" s="91"/>
      <c r="D11" s="113"/>
      <c r="E11" s="92">
        <v>28778.27</v>
      </c>
      <c r="F11" s="93"/>
      <c r="G11" s="135"/>
    </row>
    <row r="12" spans="1:7" x14ac:dyDescent="0.3">
      <c r="A12" s="18"/>
      <c r="B12" s="90" t="s">
        <v>66</v>
      </c>
      <c r="C12" s="91"/>
      <c r="D12" s="108"/>
      <c r="E12" s="92">
        <v>7474.97</v>
      </c>
      <c r="F12" s="93"/>
      <c r="G12" s="135"/>
    </row>
    <row r="13" spans="1:7" x14ac:dyDescent="0.3">
      <c r="A13" s="18"/>
      <c r="B13" s="90" t="s">
        <v>103</v>
      </c>
      <c r="C13" s="91"/>
      <c r="D13" s="108"/>
      <c r="E13" s="92">
        <v>13561.79</v>
      </c>
      <c r="F13" s="93"/>
      <c r="G13" s="135"/>
    </row>
    <row r="14" spans="1:7" x14ac:dyDescent="0.3">
      <c r="A14" s="18"/>
      <c r="B14" s="95" t="s">
        <v>7</v>
      </c>
      <c r="C14" s="96"/>
      <c r="D14" s="97"/>
      <c r="E14" s="88">
        <f>SUM(E10:G13)</f>
        <v>166377.26</v>
      </c>
      <c r="F14" s="88"/>
      <c r="G14" s="88"/>
    </row>
    <row r="15" spans="1:7" ht="36.75" customHeight="1" thickBot="1" x14ac:dyDescent="0.35">
      <c r="A15" s="18"/>
      <c r="B15" s="75" t="s">
        <v>61</v>
      </c>
      <c r="C15" s="76"/>
      <c r="D15" s="77"/>
      <c r="E15" s="78">
        <f>B5+E5+F5-E14</f>
        <v>64330.229999999981</v>
      </c>
      <c r="F15" s="79"/>
      <c r="G15" s="80"/>
    </row>
    <row r="16" spans="1:7" x14ac:dyDescent="0.3">
      <c r="A16" s="18"/>
      <c r="B16" s="18"/>
      <c r="C16" s="18"/>
      <c r="D16" s="18"/>
      <c r="E16" s="18"/>
      <c r="F16" s="30"/>
      <c r="G16" s="18"/>
    </row>
    <row r="17" spans="1:7" hidden="1" x14ac:dyDescent="0.3">
      <c r="A17" s="18"/>
      <c r="B17" s="18"/>
      <c r="C17" s="18"/>
      <c r="D17" s="18"/>
      <c r="E17" s="18"/>
      <c r="F17" s="18"/>
      <c r="G17" s="18"/>
    </row>
    <row r="18" spans="1:7" ht="19.5" hidden="1" thickBot="1" x14ac:dyDescent="0.35">
      <c r="A18" s="18"/>
      <c r="B18" s="81" t="s">
        <v>8</v>
      </c>
      <c r="C18" s="82"/>
      <c r="D18" s="82"/>
      <c r="E18" s="82"/>
      <c r="F18" s="82"/>
      <c r="G18" s="83"/>
    </row>
    <row r="19" spans="1:7" ht="57" hidden="1" thickBot="1" x14ac:dyDescent="0.35">
      <c r="A19" s="18"/>
      <c r="B19" s="21" t="s">
        <v>9</v>
      </c>
      <c r="C19" s="21"/>
      <c r="D19" s="84" t="s">
        <v>10</v>
      </c>
      <c r="E19" s="85"/>
      <c r="F19" s="40"/>
      <c r="G19" s="23" t="s">
        <v>11</v>
      </c>
    </row>
    <row r="20" spans="1:7" ht="19.5" hidden="1" thickBot="1" x14ac:dyDescent="0.35">
      <c r="A20" s="18"/>
      <c r="B20" s="34">
        <v>3158.5</v>
      </c>
      <c r="C20" s="34"/>
      <c r="D20" s="86">
        <f>B20*6.81*12</f>
        <v>258112.62</v>
      </c>
      <c r="E20" s="87"/>
      <c r="F20" s="28"/>
      <c r="G20" s="35"/>
    </row>
    <row r="21" spans="1:7" ht="24" customHeight="1" x14ac:dyDescent="0.3">
      <c r="A21" s="18"/>
      <c r="B21" s="18" t="s">
        <v>12</v>
      </c>
      <c r="C21" s="18"/>
      <c r="D21" s="18"/>
      <c r="E21" s="18"/>
      <c r="F21" s="36"/>
      <c r="G21" s="18"/>
    </row>
    <row r="22" spans="1:7" x14ac:dyDescent="0.3">
      <c r="A22" s="18"/>
      <c r="B22" s="74" t="s">
        <v>41</v>
      </c>
      <c r="C22" s="74"/>
      <c r="D22" s="74"/>
      <c r="E22" s="37"/>
      <c r="F22" s="18"/>
      <c r="G22" s="38"/>
    </row>
    <row r="23" spans="1:7" x14ac:dyDescent="0.3">
      <c r="A23" s="18"/>
      <c r="B23" s="74" t="s">
        <v>42</v>
      </c>
      <c r="C23" s="74"/>
      <c r="D23" s="74"/>
      <c r="E23" s="18"/>
      <c r="F23" s="18"/>
      <c r="G23" s="18" t="s">
        <v>43</v>
      </c>
    </row>
    <row r="25" spans="1:7" x14ac:dyDescent="0.3">
      <c r="E25" s="11" t="s">
        <v>12</v>
      </c>
    </row>
    <row r="28" spans="1:7" x14ac:dyDescent="0.3">
      <c r="E28" s="11" t="s">
        <v>12</v>
      </c>
    </row>
    <row r="29" spans="1:7" x14ac:dyDescent="0.3">
      <c r="G29" s="11" t="s">
        <v>12</v>
      </c>
    </row>
  </sheetData>
  <mergeCells count="22">
    <mergeCell ref="E12:G12"/>
    <mergeCell ref="B23:D23"/>
    <mergeCell ref="B15:D15"/>
    <mergeCell ref="E15:G15"/>
    <mergeCell ref="B18:G18"/>
    <mergeCell ref="D19:E19"/>
    <mergeCell ref="D20:E20"/>
    <mergeCell ref="B22:D22"/>
    <mergeCell ref="B1:G1"/>
    <mergeCell ref="B3:G3"/>
    <mergeCell ref="B8:G8"/>
    <mergeCell ref="B9:D9"/>
    <mergeCell ref="E9:G9"/>
    <mergeCell ref="B10:D10"/>
    <mergeCell ref="E14:G14"/>
    <mergeCell ref="B13:D13"/>
    <mergeCell ref="E13:G13"/>
    <mergeCell ref="B14:D14"/>
    <mergeCell ref="E10:G10"/>
    <mergeCell ref="B11:D11"/>
    <mergeCell ref="E11:G11"/>
    <mergeCell ref="B12:D12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5" style="11" customWidth="1"/>
    <col min="2" max="2" width="29.28515625" style="11"/>
    <col min="3" max="3" width="23.85546875" style="11" customWidth="1"/>
    <col min="4" max="4" width="16.7109375" style="11" customWidth="1"/>
    <col min="5" max="5" width="22.140625" style="11" customWidth="1"/>
    <col min="6" max="6" width="21.5703125" style="11" customWidth="1"/>
    <col min="7" max="7" width="24.140625" style="11" customWidth="1"/>
    <col min="8" max="16384" width="29.28515625" style="11"/>
  </cols>
  <sheetData>
    <row r="1" spans="1:7" x14ac:dyDescent="0.3">
      <c r="A1" s="18" t="s">
        <v>12</v>
      </c>
      <c r="B1" s="98" t="s">
        <v>26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73923.69</v>
      </c>
      <c r="C5" s="26">
        <v>103132.18</v>
      </c>
      <c r="D5" s="27">
        <v>366442.44</v>
      </c>
      <c r="E5" s="28">
        <v>358218</v>
      </c>
      <c r="F5" s="41">
        <v>5124.76</v>
      </c>
      <c r="G5" s="29">
        <f>D5-E5+C5</f>
        <v>111356.62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105</v>
      </c>
      <c r="C10" s="91"/>
      <c r="D10" s="113"/>
      <c r="E10" s="109">
        <v>118083.46</v>
      </c>
      <c r="F10" s="110"/>
      <c r="G10" s="111"/>
    </row>
    <row r="11" spans="1:7" x14ac:dyDescent="0.3">
      <c r="A11" s="18"/>
      <c r="B11" s="90" t="s">
        <v>106</v>
      </c>
      <c r="C11" s="91"/>
      <c r="D11" s="91"/>
      <c r="E11" s="110">
        <v>24666.97</v>
      </c>
      <c r="F11" s="110"/>
      <c r="G11" s="110"/>
    </row>
    <row r="12" spans="1:7" x14ac:dyDescent="0.3">
      <c r="A12" s="18"/>
      <c r="B12" s="90" t="s">
        <v>104</v>
      </c>
      <c r="C12" s="91"/>
      <c r="D12" s="91"/>
      <c r="E12" s="92">
        <v>52215.12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194965.55</v>
      </c>
      <c r="F13" s="88"/>
      <c r="G13" s="88"/>
    </row>
    <row r="14" spans="1:7" ht="40.5" customHeight="1" thickBot="1" x14ac:dyDescent="0.35">
      <c r="A14" s="18"/>
      <c r="B14" s="75" t="s">
        <v>61</v>
      </c>
      <c r="C14" s="76"/>
      <c r="D14" s="77"/>
      <c r="E14" s="78">
        <f>B5+E5+F5-E13</f>
        <v>242300.90000000002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3556.7</v>
      </c>
      <c r="C19" s="34"/>
      <c r="D19" s="86">
        <f>B19*6.81*12</f>
        <v>290653.52399999998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44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3:G13"/>
    <mergeCell ref="B12:D12"/>
    <mergeCell ref="E12:G12"/>
    <mergeCell ref="B13:D13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workbookViewId="0">
      <selection sqref="A1:IV65536"/>
    </sheetView>
  </sheetViews>
  <sheetFormatPr defaultColWidth="29.28515625" defaultRowHeight="18.75" x14ac:dyDescent="0.3"/>
  <cols>
    <col min="1" max="1" width="4.85546875" style="11" customWidth="1"/>
    <col min="2" max="2" width="28.140625" style="11" customWidth="1"/>
    <col min="3" max="3" width="24.5703125" style="11" customWidth="1"/>
    <col min="4" max="4" width="16.140625" style="11" customWidth="1"/>
    <col min="5" max="5" width="22.7109375" style="11" customWidth="1"/>
    <col min="6" max="6" width="21.28515625" style="11" customWidth="1"/>
    <col min="7" max="7" width="24.28515625" style="11" customWidth="1"/>
    <col min="8" max="16384" width="29.28515625" style="11"/>
  </cols>
  <sheetData>
    <row r="1" spans="1:7" x14ac:dyDescent="0.3">
      <c r="A1" s="18" t="s">
        <v>12</v>
      </c>
      <c r="B1" s="98" t="s">
        <v>27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94002.95</v>
      </c>
      <c r="C5" s="26">
        <v>86126.33</v>
      </c>
      <c r="D5" s="27">
        <v>325471.56</v>
      </c>
      <c r="E5" s="28">
        <v>320577.68</v>
      </c>
      <c r="F5" s="41">
        <v>5124.76</v>
      </c>
      <c r="G5" s="29">
        <f>D5-E5+C5</f>
        <v>91020.21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ht="36" customHeight="1" x14ac:dyDescent="0.3">
      <c r="A10" s="18"/>
      <c r="B10" s="112" t="s">
        <v>107</v>
      </c>
      <c r="C10" s="91"/>
      <c r="D10" s="113"/>
      <c r="E10" s="109">
        <v>259278.6</v>
      </c>
      <c r="F10" s="110"/>
      <c r="G10" s="111"/>
    </row>
    <row r="11" spans="1:7" x14ac:dyDescent="0.3">
      <c r="A11" s="18"/>
      <c r="B11" s="90" t="s">
        <v>108</v>
      </c>
      <c r="C11" s="91"/>
      <c r="D11" s="91"/>
      <c r="E11" s="110">
        <v>232011.34</v>
      </c>
      <c r="F11" s="110"/>
      <c r="G11" s="110"/>
    </row>
    <row r="12" spans="1:7" x14ac:dyDescent="0.3">
      <c r="A12" s="18"/>
      <c r="B12" s="95" t="s">
        <v>7</v>
      </c>
      <c r="C12" s="96"/>
      <c r="D12" s="97"/>
      <c r="E12" s="88">
        <f>E10+E11</f>
        <v>491289.94</v>
      </c>
      <c r="F12" s="88"/>
      <c r="G12" s="88"/>
    </row>
    <row r="13" spans="1:7" ht="38.25" customHeight="1" thickBot="1" x14ac:dyDescent="0.35">
      <c r="A13" s="18"/>
      <c r="B13" s="75" t="s">
        <v>61</v>
      </c>
      <c r="C13" s="76"/>
      <c r="D13" s="77"/>
      <c r="E13" s="78">
        <f>B5+E5+F5-E12</f>
        <v>-71584.549999999988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3139</v>
      </c>
      <c r="C18" s="34"/>
      <c r="D18" s="86">
        <f>B18*6.81*12</f>
        <v>256519.08000000002</v>
      </c>
      <c r="E18" s="87"/>
      <c r="F18" s="28"/>
      <c r="G18" s="35"/>
    </row>
    <row r="19" spans="1:7" hidden="1" x14ac:dyDescent="0.3">
      <c r="A19" s="18"/>
      <c r="B19" s="18" t="s">
        <v>12</v>
      </c>
      <c r="C19" s="18"/>
      <c r="D19" s="18"/>
      <c r="E19" s="18"/>
      <c r="F19" s="44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  <mergeCell ref="B10:D10"/>
    <mergeCell ref="E12:G12"/>
    <mergeCell ref="B12:D12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workbookViewId="0">
      <selection activeCell="E12" sqref="E12:G12"/>
    </sheetView>
  </sheetViews>
  <sheetFormatPr defaultColWidth="29.28515625" defaultRowHeight="18.75" x14ac:dyDescent="0.3"/>
  <cols>
    <col min="1" max="1" width="2.5703125" style="11" customWidth="1"/>
    <col min="2" max="2" width="28" style="11" customWidth="1"/>
    <col min="3" max="3" width="24.28515625" style="11" customWidth="1"/>
    <col min="4" max="4" width="16.85546875" style="11" customWidth="1"/>
    <col min="5" max="5" width="23" style="11" customWidth="1"/>
    <col min="6" max="6" width="20.5703125" style="11" customWidth="1"/>
    <col min="7" max="7" width="23.85546875" style="11" customWidth="1"/>
    <col min="8" max="16384" width="29.28515625" style="11"/>
  </cols>
  <sheetData>
    <row r="1" spans="1:7" x14ac:dyDescent="0.3">
      <c r="A1" s="18" t="s">
        <v>12</v>
      </c>
      <c r="B1" s="98" t="s">
        <v>28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40076.629999999997</v>
      </c>
      <c r="C5" s="26">
        <v>219787.29</v>
      </c>
      <c r="D5" s="27">
        <v>370037.82</v>
      </c>
      <c r="E5" s="28">
        <v>317644.38</v>
      </c>
      <c r="F5" s="41">
        <v>5124.76</v>
      </c>
      <c r="G5" s="29">
        <f>D5-E5+C5</f>
        <v>272180.73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109</v>
      </c>
      <c r="C10" s="91"/>
      <c r="D10" s="113"/>
      <c r="E10" s="109">
        <v>210881.28</v>
      </c>
      <c r="F10" s="110"/>
      <c r="G10" s="111"/>
    </row>
    <row r="11" spans="1:7" x14ac:dyDescent="0.3">
      <c r="A11" s="18"/>
      <c r="B11" s="90" t="s">
        <v>110</v>
      </c>
      <c r="C11" s="91"/>
      <c r="D11" s="91"/>
      <c r="E11" s="110">
        <v>31835.53</v>
      </c>
      <c r="F11" s="110"/>
      <c r="G11" s="110"/>
    </row>
    <row r="12" spans="1:7" x14ac:dyDescent="0.3">
      <c r="A12" s="18"/>
      <c r="B12" s="95" t="s">
        <v>7</v>
      </c>
      <c r="C12" s="96"/>
      <c r="D12" s="97"/>
      <c r="E12" s="88">
        <f>E10+E11</f>
        <v>242716.81</v>
      </c>
      <c r="F12" s="88"/>
      <c r="G12" s="88"/>
    </row>
    <row r="13" spans="1:7" ht="38.25" customHeight="1" thickBot="1" x14ac:dyDescent="0.35">
      <c r="A13" s="18"/>
      <c r="B13" s="75" t="s">
        <v>61</v>
      </c>
      <c r="C13" s="76"/>
      <c r="D13" s="77"/>
      <c r="E13" s="78">
        <f>B5+E5+F5-E12</f>
        <v>120128.96000000002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3684.82</v>
      </c>
      <c r="C18" s="34"/>
      <c r="D18" s="86">
        <f>B18*6.81*12</f>
        <v>301123.49040000001</v>
      </c>
      <c r="E18" s="87"/>
      <c r="F18" s="28"/>
      <c r="G18" s="35"/>
    </row>
    <row r="19" spans="1:7" hidden="1" x14ac:dyDescent="0.3">
      <c r="A19" s="18"/>
      <c r="B19" s="18" t="s">
        <v>12</v>
      </c>
      <c r="C19" s="18"/>
      <c r="D19" s="18"/>
      <c r="E19" s="18"/>
      <c r="F19" s="36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12:D12"/>
    <mergeCell ref="E10:G10"/>
    <mergeCell ref="B11:D11"/>
    <mergeCell ref="E11:G11"/>
    <mergeCell ref="E12:G12"/>
    <mergeCell ref="B10:D10"/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4.7109375" style="11" customWidth="1"/>
    <col min="2" max="2" width="27.85546875" style="11" customWidth="1"/>
    <col min="3" max="3" width="25.5703125" style="11" customWidth="1"/>
    <col min="4" max="4" width="17.5703125" style="11" customWidth="1"/>
    <col min="5" max="5" width="22" style="11" customWidth="1"/>
    <col min="6" max="6" width="21.140625" style="11" customWidth="1"/>
    <col min="7" max="7" width="24.28515625" style="11" customWidth="1"/>
    <col min="8" max="16384" width="29.28515625" style="11"/>
  </cols>
  <sheetData>
    <row r="1" spans="1:7" x14ac:dyDescent="0.3">
      <c r="A1" s="18" t="s">
        <v>12</v>
      </c>
      <c r="B1" s="98" t="s">
        <v>29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195121.98</v>
      </c>
      <c r="C5" s="26">
        <v>119571.27</v>
      </c>
      <c r="D5" s="27">
        <v>266842.92</v>
      </c>
      <c r="E5" s="28">
        <v>274170.34999999998</v>
      </c>
      <c r="F5" s="41">
        <v>5004.76</v>
      </c>
      <c r="G5" s="29">
        <f>D5-E5+C5</f>
        <v>112243.84000000001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111</v>
      </c>
      <c r="C10" s="91"/>
      <c r="D10" s="113"/>
      <c r="E10" s="109">
        <v>31362.86</v>
      </c>
      <c r="F10" s="110"/>
      <c r="G10" s="111"/>
    </row>
    <row r="11" spans="1:7" x14ac:dyDescent="0.3">
      <c r="A11" s="18"/>
      <c r="B11" s="110" t="s">
        <v>112</v>
      </c>
      <c r="C11" s="110"/>
      <c r="D11" s="110"/>
      <c r="E11" s="117">
        <v>27145.599999999999</v>
      </c>
      <c r="F11" s="118"/>
      <c r="G11" s="118"/>
    </row>
    <row r="12" spans="1:7" x14ac:dyDescent="0.3">
      <c r="A12" s="18"/>
      <c r="B12" s="90" t="s">
        <v>102</v>
      </c>
      <c r="C12" s="91"/>
      <c r="D12" s="91"/>
      <c r="E12" s="92">
        <v>299213.02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SUM(E10:E12)</f>
        <v>357721.48000000004</v>
      </c>
      <c r="F13" s="88"/>
      <c r="G13" s="88"/>
    </row>
    <row r="14" spans="1:7" ht="39.75" customHeight="1" thickBot="1" x14ac:dyDescent="0.35">
      <c r="A14" s="18"/>
      <c r="B14" s="75" t="s">
        <v>61</v>
      </c>
      <c r="C14" s="76"/>
      <c r="D14" s="77"/>
      <c r="E14" s="78">
        <f>B5+E5+F5-E13</f>
        <v>116575.60999999993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2585.6</v>
      </c>
      <c r="C19" s="34"/>
      <c r="D19" s="86">
        <f>B19*6.81*12</f>
        <v>211295.23199999996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49</v>
      </c>
    </row>
  </sheetData>
  <mergeCells count="20">
    <mergeCell ref="B12:D12"/>
    <mergeCell ref="E12:G12"/>
    <mergeCell ref="B13:D13"/>
    <mergeCell ref="B10:D10"/>
    <mergeCell ref="E11:G11"/>
    <mergeCell ref="E10:G10"/>
    <mergeCell ref="B11:D11"/>
    <mergeCell ref="E13:G13"/>
    <mergeCell ref="B22:D22"/>
    <mergeCell ref="B14:D14"/>
    <mergeCell ref="E14:G14"/>
    <mergeCell ref="B17:G17"/>
    <mergeCell ref="D18:E18"/>
    <mergeCell ref="B21:D21"/>
    <mergeCell ref="D19:E19"/>
    <mergeCell ref="B1:G1"/>
    <mergeCell ref="B3:G3"/>
    <mergeCell ref="B8:G8"/>
    <mergeCell ref="B9:D9"/>
    <mergeCell ref="E9:G9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7"/>
  <sheetViews>
    <sheetView workbookViewId="0">
      <selection activeCell="E12" sqref="E12:G12"/>
    </sheetView>
  </sheetViews>
  <sheetFormatPr defaultColWidth="29.28515625" defaultRowHeight="18.75" x14ac:dyDescent="0.3"/>
  <cols>
    <col min="1" max="1" width="4.5703125" style="11" customWidth="1"/>
    <col min="2" max="2" width="27.28515625" style="11" customWidth="1"/>
    <col min="3" max="3" width="25.42578125" style="11" customWidth="1"/>
    <col min="4" max="4" width="16.140625" style="11" customWidth="1"/>
    <col min="5" max="5" width="22.5703125" style="11" customWidth="1"/>
    <col min="6" max="6" width="21.140625" style="11" customWidth="1"/>
    <col min="7" max="7" width="24.7109375" style="11" customWidth="1"/>
    <col min="8" max="16384" width="29.28515625" style="11"/>
  </cols>
  <sheetData>
    <row r="1" spans="1:7" x14ac:dyDescent="0.3">
      <c r="A1" s="18" t="s">
        <v>12</v>
      </c>
      <c r="B1" s="98" t="s">
        <v>30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49612</v>
      </c>
      <c r="C5" s="26">
        <v>54577.84</v>
      </c>
      <c r="D5" s="27">
        <v>265400.28000000003</v>
      </c>
      <c r="E5" s="28">
        <v>270132.52</v>
      </c>
      <c r="F5" s="41">
        <v>4884.76</v>
      </c>
      <c r="G5" s="29">
        <f>D5-E5+C5</f>
        <v>49845.600000000006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ht="32.25" customHeight="1" x14ac:dyDescent="0.3">
      <c r="A10" s="18"/>
      <c r="B10" s="90" t="s">
        <v>113</v>
      </c>
      <c r="C10" s="91"/>
      <c r="D10" s="91"/>
      <c r="E10" s="109">
        <v>147366.57999999999</v>
      </c>
      <c r="F10" s="110"/>
      <c r="G10" s="111"/>
    </row>
    <row r="11" spans="1:7" x14ac:dyDescent="0.3">
      <c r="A11" s="18"/>
      <c r="B11" s="90" t="s">
        <v>114</v>
      </c>
      <c r="C11" s="91"/>
      <c r="D11" s="91"/>
      <c r="E11" s="110">
        <v>12747.56</v>
      </c>
      <c r="F11" s="110"/>
      <c r="G11" s="110"/>
    </row>
    <row r="12" spans="1:7" x14ac:dyDescent="0.3">
      <c r="A12" s="18"/>
      <c r="B12" s="95" t="s">
        <v>7</v>
      </c>
      <c r="C12" s="96"/>
      <c r="D12" s="97"/>
      <c r="E12" s="88">
        <f>E10+E11</f>
        <v>160114.13999999998</v>
      </c>
      <c r="F12" s="88"/>
      <c r="G12" s="88"/>
    </row>
    <row r="13" spans="1:7" ht="44.25" customHeight="1" thickBot="1" x14ac:dyDescent="0.35">
      <c r="A13" s="18"/>
      <c r="B13" s="75" t="s">
        <v>61</v>
      </c>
      <c r="C13" s="76"/>
      <c r="D13" s="77"/>
      <c r="E13" s="78">
        <f>B5+E5+F5-E12</f>
        <v>164515.14000000004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2564.3000000000002</v>
      </c>
      <c r="C18" s="34"/>
      <c r="D18" s="86">
        <f>B18*6.81*12</f>
        <v>209554.59600000002</v>
      </c>
      <c r="E18" s="87"/>
      <c r="F18" s="28"/>
      <c r="G18" s="35"/>
    </row>
    <row r="19" spans="1:7" hidden="1" x14ac:dyDescent="0.3">
      <c r="A19" s="18"/>
      <c r="B19" s="18" t="s">
        <v>12</v>
      </c>
      <c r="C19" s="18"/>
      <c r="D19" s="18"/>
      <c r="E19" s="18"/>
      <c r="F19" s="36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  <mergeCell ref="E12:G12"/>
    <mergeCell ref="B12:D12"/>
    <mergeCell ref="E10:G10"/>
    <mergeCell ref="B11:D11"/>
    <mergeCell ref="E11:G11"/>
    <mergeCell ref="B10:D10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7"/>
  <sheetViews>
    <sheetView workbookViewId="0">
      <selection sqref="A1:IV65536"/>
    </sheetView>
  </sheetViews>
  <sheetFormatPr defaultColWidth="29.28515625" defaultRowHeight="18.75" x14ac:dyDescent="0.3"/>
  <cols>
    <col min="1" max="1" width="2" style="11" customWidth="1"/>
    <col min="2" max="2" width="29.28515625" style="11"/>
    <col min="3" max="3" width="25.5703125" style="11" customWidth="1"/>
    <col min="4" max="4" width="18.7109375" style="11" customWidth="1"/>
    <col min="5" max="5" width="22.140625" style="11" customWidth="1"/>
    <col min="6" max="6" width="22.5703125" style="11" customWidth="1"/>
    <col min="7" max="7" width="23.5703125" style="11" customWidth="1"/>
    <col min="8" max="16384" width="29.28515625" style="11"/>
  </cols>
  <sheetData>
    <row r="1" spans="1:7" x14ac:dyDescent="0.3">
      <c r="A1" s="18" t="s">
        <v>12</v>
      </c>
      <c r="B1" s="98" t="s">
        <v>31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82624.240000000005</v>
      </c>
      <c r="C5" s="26">
        <v>152132.98000000001</v>
      </c>
      <c r="D5" s="27">
        <v>648160.43999999994</v>
      </c>
      <c r="E5" s="28">
        <v>600877.4</v>
      </c>
      <c r="F5" s="41">
        <v>8178.1</v>
      </c>
      <c r="G5" s="29">
        <f>D5-E5+C5</f>
        <v>199416.01999999993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115</v>
      </c>
      <c r="C10" s="91"/>
      <c r="D10" s="113"/>
      <c r="E10" s="109">
        <v>28152.6</v>
      </c>
      <c r="F10" s="110"/>
      <c r="G10" s="111"/>
    </row>
    <row r="11" spans="1:7" x14ac:dyDescent="0.3">
      <c r="A11" s="18"/>
      <c r="B11" s="90" t="s">
        <v>116</v>
      </c>
      <c r="C11" s="91"/>
      <c r="D11" s="91"/>
      <c r="E11" s="110">
        <f>1.05*431500</f>
        <v>453075</v>
      </c>
      <c r="F11" s="110"/>
      <c r="G11" s="110"/>
    </row>
    <row r="12" spans="1:7" x14ac:dyDescent="0.3">
      <c r="A12" s="18"/>
      <c r="B12" s="95" t="s">
        <v>7</v>
      </c>
      <c r="C12" s="96"/>
      <c r="D12" s="97"/>
      <c r="E12" s="88">
        <f>E10+E11</f>
        <v>481227.6</v>
      </c>
      <c r="F12" s="88"/>
      <c r="G12" s="88"/>
    </row>
    <row r="13" spans="1:7" ht="42" customHeight="1" thickBot="1" x14ac:dyDescent="0.35">
      <c r="A13" s="18"/>
      <c r="B13" s="75" t="s">
        <v>61</v>
      </c>
      <c r="C13" s="76"/>
      <c r="D13" s="77"/>
      <c r="E13" s="78">
        <f>B5+E5+F5-E12</f>
        <v>210452.14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30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5093.8999999999996</v>
      </c>
      <c r="C18" s="34"/>
      <c r="D18" s="86">
        <f>B18*6.81*12</f>
        <v>416273.50799999991</v>
      </c>
      <c r="E18" s="87"/>
      <c r="F18" s="28"/>
      <c r="G18" s="35"/>
    </row>
    <row r="19" spans="1:7" hidden="1" x14ac:dyDescent="0.3">
      <c r="A19" s="18"/>
      <c r="B19" s="18" t="s">
        <v>12</v>
      </c>
      <c r="C19" s="18"/>
      <c r="D19" s="18"/>
      <c r="E19" s="18"/>
      <c r="F19" s="36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  <mergeCell ref="B12:D12"/>
    <mergeCell ref="E10:G10"/>
    <mergeCell ref="B11:D11"/>
    <mergeCell ref="E11:G11"/>
    <mergeCell ref="E12:G12"/>
    <mergeCell ref="B10:D10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sqref="A1:IV65536"/>
    </sheetView>
  </sheetViews>
  <sheetFormatPr defaultColWidth="26.7109375" defaultRowHeight="18.75" x14ac:dyDescent="0.3"/>
  <cols>
    <col min="1" max="1" width="2.7109375" style="11" customWidth="1"/>
    <col min="2" max="3" width="26.7109375" style="11"/>
    <col min="4" max="4" width="18" style="11" customWidth="1"/>
    <col min="5" max="5" width="22.28515625" style="11" customWidth="1"/>
    <col min="6" max="6" width="23" style="11" customWidth="1"/>
    <col min="7" max="7" width="24" style="11" customWidth="1"/>
    <col min="8" max="16384" width="26.7109375" style="11"/>
  </cols>
  <sheetData>
    <row r="1" spans="1:9" x14ac:dyDescent="0.3">
      <c r="A1" s="18" t="s">
        <v>12</v>
      </c>
      <c r="B1" s="98" t="s">
        <v>14</v>
      </c>
      <c r="C1" s="98"/>
      <c r="D1" s="98"/>
      <c r="E1" s="98"/>
      <c r="F1" s="98"/>
      <c r="G1" s="98"/>
    </row>
    <row r="2" spans="1:9" ht="19.5" thickBot="1" x14ac:dyDescent="0.35">
      <c r="A2" s="18"/>
      <c r="B2" s="39"/>
      <c r="C2" s="39"/>
      <c r="D2" s="39"/>
      <c r="E2" s="39"/>
      <c r="F2" s="39"/>
      <c r="G2" s="39"/>
    </row>
    <row r="3" spans="1:9" ht="19.5" thickBot="1" x14ac:dyDescent="0.35">
      <c r="A3" s="19"/>
      <c r="B3" s="81" t="s">
        <v>68</v>
      </c>
      <c r="C3" s="99"/>
      <c r="D3" s="82"/>
      <c r="E3" s="82"/>
      <c r="F3" s="82"/>
      <c r="G3" s="83"/>
    </row>
    <row r="4" spans="1:9" s="24" customFormat="1" ht="75.75" thickBot="1" x14ac:dyDescent="0.3">
      <c r="A4" s="20"/>
      <c r="B4" s="21" t="s">
        <v>0</v>
      </c>
      <c r="C4" s="42" t="s">
        <v>47</v>
      </c>
      <c r="D4" s="40" t="s">
        <v>1</v>
      </c>
      <c r="E4" s="22" t="s">
        <v>2</v>
      </c>
      <c r="F4" s="22" t="s">
        <v>3</v>
      </c>
      <c r="G4" s="23" t="s">
        <v>4</v>
      </c>
    </row>
    <row r="5" spans="1:9" s="24" customFormat="1" ht="19.5" thickBot="1" x14ac:dyDescent="0.35">
      <c r="A5" s="20"/>
      <c r="B5" s="25">
        <v>285199.33</v>
      </c>
      <c r="C5" s="26">
        <v>140138.32</v>
      </c>
      <c r="D5" s="27">
        <v>422876.76</v>
      </c>
      <c r="E5" s="28">
        <v>409555.74</v>
      </c>
      <c r="F5" s="41">
        <v>2538.1</v>
      </c>
      <c r="G5" s="29">
        <f>C5+D5-E5</f>
        <v>153459.34000000008</v>
      </c>
    </row>
    <row r="6" spans="1:9" x14ac:dyDescent="0.3">
      <c r="A6" s="18"/>
      <c r="B6" s="18"/>
      <c r="C6" s="18"/>
      <c r="D6" s="30"/>
      <c r="E6" s="31"/>
      <c r="F6" s="32"/>
      <c r="G6" s="30"/>
    </row>
    <row r="7" spans="1:9" ht="19.5" thickBot="1" x14ac:dyDescent="0.35">
      <c r="A7" s="18"/>
      <c r="B7" s="18"/>
      <c r="C7" s="18"/>
      <c r="D7" s="18"/>
      <c r="E7" s="18"/>
      <c r="F7" s="18"/>
      <c r="G7" s="18"/>
    </row>
    <row r="8" spans="1:9" ht="19.5" thickBot="1" x14ac:dyDescent="0.35">
      <c r="A8" s="18"/>
      <c r="B8" s="100" t="s">
        <v>60</v>
      </c>
      <c r="C8" s="99"/>
      <c r="D8" s="99"/>
      <c r="E8" s="99"/>
      <c r="F8" s="99"/>
      <c r="G8" s="99"/>
      <c r="H8" s="43"/>
    </row>
    <row r="9" spans="1:9" x14ac:dyDescent="0.3">
      <c r="A9" s="18"/>
      <c r="B9" s="102" t="s">
        <v>5</v>
      </c>
      <c r="C9" s="103"/>
      <c r="D9" s="104"/>
      <c r="E9" s="105" t="s">
        <v>6</v>
      </c>
      <c r="F9" s="106"/>
      <c r="G9" s="114"/>
      <c r="H9" s="43"/>
    </row>
    <row r="10" spans="1:9" x14ac:dyDescent="0.3">
      <c r="A10" s="18"/>
      <c r="B10" s="112" t="s">
        <v>52</v>
      </c>
      <c r="C10" s="91"/>
      <c r="D10" s="113"/>
      <c r="E10" s="109">
        <v>401253.89</v>
      </c>
      <c r="F10" s="110"/>
      <c r="G10" s="92"/>
      <c r="H10" s="5"/>
      <c r="I10" s="6"/>
    </row>
    <row r="11" spans="1:9" x14ac:dyDescent="0.3">
      <c r="A11" s="18"/>
      <c r="B11" s="90" t="s">
        <v>69</v>
      </c>
      <c r="C11" s="91"/>
      <c r="D11" s="91"/>
      <c r="E11" s="110">
        <v>30729.5</v>
      </c>
      <c r="F11" s="110"/>
      <c r="G11" s="92"/>
      <c r="H11" s="5"/>
      <c r="I11" s="6"/>
    </row>
    <row r="12" spans="1:9" x14ac:dyDescent="0.3">
      <c r="A12" s="18"/>
      <c r="B12" s="90"/>
      <c r="C12" s="91"/>
      <c r="D12" s="91"/>
      <c r="E12" s="92"/>
      <c r="F12" s="93"/>
      <c r="G12" s="93"/>
      <c r="H12" s="5"/>
      <c r="I12" s="6"/>
    </row>
    <row r="13" spans="1:9" x14ac:dyDescent="0.3">
      <c r="A13" s="18"/>
      <c r="B13" s="95" t="s">
        <v>7</v>
      </c>
      <c r="C13" s="96"/>
      <c r="D13" s="97"/>
      <c r="E13" s="88">
        <f>E10+E11+E12</f>
        <v>431983.39</v>
      </c>
      <c r="F13" s="88"/>
      <c r="G13" s="97"/>
      <c r="H13" s="43"/>
    </row>
    <row r="14" spans="1:9" ht="38.25" customHeight="1" thickBot="1" x14ac:dyDescent="0.35">
      <c r="A14" s="18"/>
      <c r="B14" s="75" t="s">
        <v>61</v>
      </c>
      <c r="C14" s="76"/>
      <c r="D14" s="77"/>
      <c r="E14" s="78">
        <f>B5+E5+F5-E13</f>
        <v>265309.78000000003</v>
      </c>
      <c r="F14" s="79"/>
      <c r="G14" s="79"/>
      <c r="H14" s="43"/>
    </row>
    <row r="15" spans="1:9" x14ac:dyDescent="0.3">
      <c r="A15" s="18"/>
      <c r="B15" s="18"/>
      <c r="C15" s="18"/>
      <c r="D15" s="18"/>
      <c r="E15" s="18"/>
      <c r="F15" s="18"/>
      <c r="G15" s="18"/>
    </row>
    <row r="16" spans="1:9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3952.1</v>
      </c>
      <c r="C19" s="34"/>
      <c r="D19" s="86">
        <f>B19*6.81*12</f>
        <v>322965.61199999996</v>
      </c>
      <c r="E19" s="87"/>
      <c r="F19" s="28"/>
      <c r="G19" s="35"/>
    </row>
    <row r="20" spans="1:7" x14ac:dyDescent="0.3">
      <c r="A20" s="18"/>
      <c r="B20" s="18" t="s">
        <v>12</v>
      </c>
      <c r="C20" s="18"/>
      <c r="D20" s="18"/>
      <c r="E20" s="18"/>
      <c r="F20" s="44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3:G13"/>
    <mergeCell ref="B12:D12"/>
    <mergeCell ref="E12:G12"/>
    <mergeCell ref="B13:D13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0"/>
  <sheetViews>
    <sheetView workbookViewId="0">
      <selection sqref="A1:IV65536"/>
    </sheetView>
  </sheetViews>
  <sheetFormatPr defaultColWidth="29.28515625" defaultRowHeight="18.75" x14ac:dyDescent="0.3"/>
  <cols>
    <col min="1" max="1" width="2.28515625" style="11" customWidth="1"/>
    <col min="2" max="2" width="27.5703125" style="11" customWidth="1"/>
    <col min="3" max="3" width="26" style="11" customWidth="1"/>
    <col min="4" max="4" width="15.85546875" style="11" customWidth="1"/>
    <col min="5" max="5" width="22.42578125" style="11" customWidth="1"/>
    <col min="6" max="6" width="21.28515625" style="11" customWidth="1"/>
    <col min="7" max="7" width="24.85546875" style="11" customWidth="1"/>
    <col min="8" max="16384" width="29.28515625" style="11"/>
  </cols>
  <sheetData>
    <row r="1" spans="1:7" x14ac:dyDescent="0.3">
      <c r="A1" s="18" t="s">
        <v>12</v>
      </c>
      <c r="B1" s="98" t="s">
        <v>32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-74235.55</v>
      </c>
      <c r="C5" s="26">
        <v>94253.14</v>
      </c>
      <c r="D5" s="27">
        <v>365515.44</v>
      </c>
      <c r="E5" s="28">
        <v>377526.31</v>
      </c>
      <c r="F5" s="41">
        <v>5044.76</v>
      </c>
      <c r="G5" s="29">
        <f>D5-E5+C5</f>
        <v>82242.27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66</v>
      </c>
      <c r="C10" s="91"/>
      <c r="D10" s="113"/>
      <c r="E10" s="109">
        <v>6668.72</v>
      </c>
      <c r="F10" s="110"/>
      <c r="G10" s="111"/>
    </row>
    <row r="11" spans="1:7" x14ac:dyDescent="0.3">
      <c r="A11" s="18"/>
      <c r="B11" s="90" t="s">
        <v>83</v>
      </c>
      <c r="C11" s="91"/>
      <c r="D11" s="91"/>
      <c r="E11" s="110">
        <v>7350</v>
      </c>
      <c r="F11" s="110"/>
      <c r="G11" s="110"/>
    </row>
    <row r="12" spans="1:7" x14ac:dyDescent="0.3">
      <c r="A12" s="18"/>
      <c r="B12" s="90" t="s">
        <v>118</v>
      </c>
      <c r="C12" s="91"/>
      <c r="D12" s="108"/>
      <c r="E12" s="92">
        <v>201900.75</v>
      </c>
      <c r="F12" s="93"/>
      <c r="G12" s="135"/>
    </row>
    <row r="13" spans="1:7" x14ac:dyDescent="0.3">
      <c r="A13" s="18"/>
      <c r="B13" s="90" t="s">
        <v>119</v>
      </c>
      <c r="C13" s="91"/>
      <c r="D13" s="108"/>
      <c r="E13" s="92">
        <v>108068.69</v>
      </c>
      <c r="F13" s="93"/>
      <c r="G13" s="135"/>
    </row>
    <row r="14" spans="1:7" x14ac:dyDescent="0.3">
      <c r="A14" s="18"/>
      <c r="B14" s="90" t="s">
        <v>117</v>
      </c>
      <c r="C14" s="91"/>
      <c r="D14" s="91"/>
      <c r="E14" s="92">
        <v>33156.9</v>
      </c>
      <c r="F14" s="93"/>
      <c r="G14" s="135"/>
    </row>
    <row r="15" spans="1:7" x14ac:dyDescent="0.3">
      <c r="A15" s="18"/>
      <c r="B15" s="95" t="s">
        <v>7</v>
      </c>
      <c r="C15" s="96"/>
      <c r="D15" s="97"/>
      <c r="E15" s="88">
        <f>E10+E11+E12+E13+E14</f>
        <v>357145.06000000006</v>
      </c>
      <c r="F15" s="88"/>
      <c r="G15" s="88"/>
    </row>
    <row r="16" spans="1:7" ht="45" customHeight="1" thickBot="1" x14ac:dyDescent="0.35">
      <c r="A16" s="18"/>
      <c r="B16" s="75" t="s">
        <v>61</v>
      </c>
      <c r="C16" s="76"/>
      <c r="D16" s="77"/>
      <c r="E16" s="78">
        <f>B5+E5+F5-E15</f>
        <v>-48809.540000000037</v>
      </c>
      <c r="F16" s="79"/>
      <c r="G16" s="80"/>
    </row>
    <row r="17" spans="1:7" x14ac:dyDescent="0.3">
      <c r="A17" s="18"/>
      <c r="B17" s="18"/>
      <c r="C17" s="18"/>
      <c r="D17" s="18"/>
      <c r="E17" s="18"/>
      <c r="F17" s="30"/>
      <c r="G17" s="18"/>
    </row>
    <row r="18" spans="1:7" ht="21" customHeight="1" x14ac:dyDescent="0.3">
      <c r="A18" s="18"/>
      <c r="B18" s="18"/>
      <c r="C18" s="18"/>
      <c r="D18" s="18"/>
      <c r="E18" s="18"/>
      <c r="F18" s="18"/>
      <c r="G18" s="18"/>
    </row>
    <row r="19" spans="1:7" ht="19.5" hidden="1" thickBot="1" x14ac:dyDescent="0.35">
      <c r="A19" s="18"/>
      <c r="B19" s="81" t="s">
        <v>8</v>
      </c>
      <c r="C19" s="82"/>
      <c r="D19" s="82"/>
      <c r="E19" s="82"/>
      <c r="F19" s="82"/>
      <c r="G19" s="83"/>
    </row>
    <row r="20" spans="1:7" ht="57" hidden="1" thickBot="1" x14ac:dyDescent="0.35">
      <c r="A20" s="18"/>
      <c r="B20" s="21" t="s">
        <v>9</v>
      </c>
      <c r="C20" s="21"/>
      <c r="D20" s="84" t="s">
        <v>10</v>
      </c>
      <c r="E20" s="85"/>
      <c r="F20" s="40"/>
      <c r="G20" s="23" t="s">
        <v>11</v>
      </c>
    </row>
    <row r="21" spans="1:7" ht="19.5" hidden="1" thickBot="1" x14ac:dyDescent="0.35">
      <c r="A21" s="18"/>
      <c r="B21" s="34">
        <v>3538.3</v>
      </c>
      <c r="C21" s="34"/>
      <c r="D21" s="86">
        <f>B21*6.81*12</f>
        <v>289149.87599999999</v>
      </c>
      <c r="E21" s="87"/>
      <c r="F21" s="28"/>
      <c r="G21" s="35"/>
    </row>
    <row r="22" spans="1:7" hidden="1" x14ac:dyDescent="0.3">
      <c r="A22" s="18"/>
      <c r="B22" s="18" t="s">
        <v>12</v>
      </c>
      <c r="C22" s="18"/>
      <c r="D22" s="18"/>
      <c r="E22" s="18"/>
      <c r="F22" s="36"/>
      <c r="G22" s="18"/>
    </row>
    <row r="23" spans="1:7" x14ac:dyDescent="0.3">
      <c r="A23" s="18"/>
      <c r="B23" s="74" t="s">
        <v>41</v>
      </c>
      <c r="C23" s="74"/>
      <c r="D23" s="74"/>
      <c r="E23" s="37"/>
      <c r="F23" s="18"/>
      <c r="G23" s="38"/>
    </row>
    <row r="24" spans="1:7" x14ac:dyDescent="0.3">
      <c r="A24" s="18"/>
      <c r="B24" s="74" t="s">
        <v>42</v>
      </c>
      <c r="C24" s="74"/>
      <c r="D24" s="74"/>
      <c r="E24" s="18"/>
      <c r="F24" s="18"/>
      <c r="G24" s="18" t="s">
        <v>43</v>
      </c>
    </row>
    <row r="26" spans="1:7" x14ac:dyDescent="0.3">
      <c r="E26" s="11" t="s">
        <v>12</v>
      </c>
    </row>
    <row r="29" spans="1:7" x14ac:dyDescent="0.3">
      <c r="E29" s="11" t="s">
        <v>12</v>
      </c>
    </row>
    <row r="30" spans="1:7" x14ac:dyDescent="0.3">
      <c r="G30" s="11" t="s">
        <v>12</v>
      </c>
    </row>
  </sheetData>
  <mergeCells count="24">
    <mergeCell ref="B13:D13"/>
    <mergeCell ref="E13:G13"/>
    <mergeCell ref="B10:D10"/>
    <mergeCell ref="E15:G15"/>
    <mergeCell ref="B14:D14"/>
    <mergeCell ref="E14:G14"/>
    <mergeCell ref="B15:D15"/>
    <mergeCell ref="E10:G10"/>
    <mergeCell ref="B11:D11"/>
    <mergeCell ref="E11:G11"/>
    <mergeCell ref="B12:D12"/>
    <mergeCell ref="E12:G12"/>
    <mergeCell ref="B1:G1"/>
    <mergeCell ref="B3:G3"/>
    <mergeCell ref="B8:G8"/>
    <mergeCell ref="B9:D9"/>
    <mergeCell ref="E9:G9"/>
    <mergeCell ref="B24:D24"/>
    <mergeCell ref="B16:D16"/>
    <mergeCell ref="E16:G16"/>
    <mergeCell ref="B19:G19"/>
    <mergeCell ref="D20:E20"/>
    <mergeCell ref="D21:E21"/>
    <mergeCell ref="B23:D23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1.85546875" style="11" customWidth="1"/>
    <col min="2" max="2" width="27.7109375" style="11" customWidth="1"/>
    <col min="3" max="3" width="29.28515625" style="11"/>
    <col min="4" max="4" width="16.42578125" style="11" customWidth="1"/>
    <col min="5" max="5" width="22.42578125" style="11" customWidth="1"/>
    <col min="6" max="6" width="20.7109375" style="11" customWidth="1"/>
    <col min="7" max="7" width="24.7109375" style="11" customWidth="1"/>
    <col min="8" max="16384" width="29.28515625" style="11"/>
  </cols>
  <sheetData>
    <row r="1" spans="1:7" x14ac:dyDescent="0.3">
      <c r="A1" s="18" t="s">
        <v>12</v>
      </c>
      <c r="B1" s="98" t="s">
        <v>33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40411.85</v>
      </c>
      <c r="C5" s="26">
        <v>37973.019999999997</v>
      </c>
      <c r="D5" s="27">
        <v>211493.52</v>
      </c>
      <c r="E5" s="28">
        <v>203852.63</v>
      </c>
      <c r="F5" s="41">
        <v>6806.67</v>
      </c>
      <c r="G5" s="29">
        <f>D5-E5+C5</f>
        <v>45613.909999999982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120</v>
      </c>
      <c r="C10" s="91"/>
      <c r="D10" s="113"/>
      <c r="E10" s="109">
        <v>67314.09</v>
      </c>
      <c r="F10" s="110"/>
      <c r="G10" s="111"/>
    </row>
    <row r="11" spans="1:7" x14ac:dyDescent="0.3">
      <c r="A11" s="18"/>
      <c r="B11" s="90" t="s">
        <v>121</v>
      </c>
      <c r="C11" s="91"/>
      <c r="D11" s="91"/>
      <c r="E11" s="110">
        <v>16011.39</v>
      </c>
      <c r="F11" s="110"/>
      <c r="G11" s="110"/>
    </row>
    <row r="12" spans="1:7" x14ac:dyDescent="0.3">
      <c r="A12" s="18"/>
      <c r="B12" s="90" t="s">
        <v>121</v>
      </c>
      <c r="C12" s="91"/>
      <c r="D12" s="91"/>
      <c r="E12" s="92">
        <v>12418.38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95743.86</v>
      </c>
      <c r="F13" s="88"/>
      <c r="G13" s="88"/>
    </row>
    <row r="14" spans="1:7" ht="42.75" customHeight="1" thickBot="1" x14ac:dyDescent="0.35">
      <c r="A14" s="18"/>
      <c r="B14" s="75" t="s">
        <v>61</v>
      </c>
      <c r="C14" s="76"/>
      <c r="D14" s="77"/>
      <c r="E14" s="78">
        <f>B5+E5+F5-E13</f>
        <v>155327.29000000004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30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1669.5</v>
      </c>
      <c r="C19" s="34"/>
      <c r="D19" s="86">
        <f>B19*6.81*12</f>
        <v>136431.54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3:G13"/>
    <mergeCell ref="B12:D12"/>
    <mergeCell ref="E12:G12"/>
    <mergeCell ref="B13:D13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sqref="A1:IV65536"/>
    </sheetView>
  </sheetViews>
  <sheetFormatPr defaultColWidth="29.28515625" defaultRowHeight="18.75" x14ac:dyDescent="0.3"/>
  <cols>
    <col min="1" max="1" width="2.140625" style="11" customWidth="1"/>
    <col min="2" max="2" width="29.28515625" style="11"/>
    <col min="3" max="3" width="25.42578125" style="11" customWidth="1"/>
    <col min="4" max="4" width="17.42578125" style="11" customWidth="1"/>
    <col min="5" max="5" width="22.85546875" style="11" customWidth="1"/>
    <col min="6" max="6" width="21.85546875" style="11" customWidth="1"/>
    <col min="7" max="7" width="24.140625" style="11" customWidth="1"/>
    <col min="8" max="16384" width="29.28515625" style="11"/>
  </cols>
  <sheetData>
    <row r="1" spans="1:7" x14ac:dyDescent="0.3">
      <c r="A1" s="18" t="s">
        <v>12</v>
      </c>
      <c r="B1" s="98" t="s">
        <v>34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-184925.79</v>
      </c>
      <c r="C5" s="26">
        <v>287116.75</v>
      </c>
      <c r="D5" s="27">
        <v>368585.22</v>
      </c>
      <c r="E5" s="28">
        <v>330221.28999999998</v>
      </c>
      <c r="F5" s="41">
        <v>5124.76</v>
      </c>
      <c r="G5" s="29">
        <f>D5-E5+C5</f>
        <v>325480.68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122</v>
      </c>
      <c r="C10" s="91"/>
      <c r="D10" s="113"/>
      <c r="E10" s="109">
        <v>3666.95</v>
      </c>
      <c r="F10" s="110"/>
      <c r="G10" s="111"/>
    </row>
    <row r="11" spans="1:7" x14ac:dyDescent="0.3">
      <c r="A11" s="18"/>
      <c r="B11" s="90"/>
      <c r="C11" s="91"/>
      <c r="D11" s="91"/>
      <c r="E11" s="92"/>
      <c r="F11" s="93"/>
      <c r="G11" s="135"/>
    </row>
    <row r="12" spans="1:7" x14ac:dyDescent="0.3">
      <c r="A12" s="18"/>
      <c r="B12" s="95" t="s">
        <v>7</v>
      </c>
      <c r="C12" s="96"/>
      <c r="D12" s="97"/>
      <c r="E12" s="88">
        <f>E10+E11</f>
        <v>3666.95</v>
      </c>
      <c r="F12" s="88"/>
      <c r="G12" s="88"/>
    </row>
    <row r="13" spans="1:7" ht="42.75" customHeight="1" thickBot="1" x14ac:dyDescent="0.35">
      <c r="A13" s="18"/>
      <c r="B13" s="75" t="s">
        <v>61</v>
      </c>
      <c r="C13" s="76"/>
      <c r="D13" s="77"/>
      <c r="E13" s="78">
        <f>B5+E5+F5-E12</f>
        <v>146753.30999999997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3565.2</v>
      </c>
      <c r="C18" s="34"/>
      <c r="D18" s="86">
        <f>B18*6.81*12</f>
        <v>291348.14399999997</v>
      </c>
      <c r="E18" s="87"/>
      <c r="F18" s="28"/>
      <c r="G18" s="35"/>
    </row>
    <row r="19" spans="1:7" hidden="1" x14ac:dyDescent="0.3">
      <c r="A19" s="18"/>
      <c r="B19" s="18" t="s">
        <v>12</v>
      </c>
      <c r="C19" s="18"/>
      <c r="D19" s="18"/>
      <c r="E19" s="18"/>
      <c r="F19" s="36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7" spans="1:7" x14ac:dyDescent="0.3">
      <c r="G27" s="11" t="s">
        <v>12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  <mergeCell ref="B10:D10"/>
    <mergeCell ref="E12:G12"/>
    <mergeCell ref="B11:D11"/>
    <mergeCell ref="E11:G11"/>
    <mergeCell ref="B12:D12"/>
    <mergeCell ref="E10:G10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2" style="11" customWidth="1"/>
    <col min="2" max="2" width="28" style="11" customWidth="1"/>
    <col min="3" max="3" width="29.28515625" style="11"/>
    <col min="4" max="4" width="16.28515625" style="11" customWidth="1"/>
    <col min="5" max="6" width="22" style="11" customWidth="1"/>
    <col min="7" max="7" width="24" style="11" customWidth="1"/>
    <col min="8" max="16384" width="29.28515625" style="11"/>
  </cols>
  <sheetData>
    <row r="1" spans="1:7" x14ac:dyDescent="0.3">
      <c r="A1" s="18" t="s">
        <v>12</v>
      </c>
      <c r="B1" s="98" t="s">
        <v>35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-40301.53</v>
      </c>
      <c r="C5" s="26">
        <v>63599.63</v>
      </c>
      <c r="D5" s="27">
        <v>262443.48</v>
      </c>
      <c r="E5" s="28">
        <v>286196.71999999997</v>
      </c>
      <c r="F5" s="41">
        <v>4944.76</v>
      </c>
      <c r="G5" s="29">
        <f>D5-E5+C5</f>
        <v>39846.390000000007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123</v>
      </c>
      <c r="C10" s="91"/>
      <c r="D10" s="113"/>
      <c r="E10" s="109">
        <v>24115.19</v>
      </c>
      <c r="F10" s="110"/>
      <c r="G10" s="111"/>
    </row>
    <row r="11" spans="1:7" x14ac:dyDescent="0.3">
      <c r="A11" s="18"/>
      <c r="B11" s="90"/>
      <c r="C11" s="91"/>
      <c r="D11" s="91"/>
      <c r="E11" s="110"/>
      <c r="F11" s="110"/>
      <c r="G11" s="110"/>
    </row>
    <row r="12" spans="1:7" x14ac:dyDescent="0.3">
      <c r="A12" s="18"/>
      <c r="B12" s="90"/>
      <c r="C12" s="91"/>
      <c r="D12" s="91"/>
      <c r="E12" s="92"/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24115.19</v>
      </c>
      <c r="F13" s="88"/>
      <c r="G13" s="88"/>
    </row>
    <row r="14" spans="1:7" ht="44.25" customHeight="1" thickBot="1" x14ac:dyDescent="0.35">
      <c r="A14" s="18"/>
      <c r="B14" s="75" t="s">
        <v>61</v>
      </c>
      <c r="C14" s="76"/>
      <c r="D14" s="77"/>
      <c r="E14" s="78">
        <f>B5+E5+F5-E13</f>
        <v>226724.75999999998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2579.87</v>
      </c>
      <c r="C19" s="34"/>
      <c r="D19" s="86">
        <f>B19*6.81*12</f>
        <v>210826.97639999999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3:G13"/>
    <mergeCell ref="B12:D12"/>
    <mergeCell ref="E12:G12"/>
    <mergeCell ref="B13:D13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sqref="A1:IV65536"/>
    </sheetView>
  </sheetViews>
  <sheetFormatPr defaultColWidth="29.28515625" defaultRowHeight="18.75" x14ac:dyDescent="0.3"/>
  <cols>
    <col min="1" max="1" width="1.85546875" style="11" customWidth="1"/>
    <col min="2" max="2" width="29.28515625" style="11"/>
    <col min="3" max="3" width="25.7109375" style="11" customWidth="1"/>
    <col min="4" max="4" width="17.28515625" style="11" customWidth="1"/>
    <col min="5" max="5" width="23" style="11" customWidth="1"/>
    <col min="6" max="6" width="20.7109375" style="11" customWidth="1"/>
    <col min="7" max="7" width="24" style="11" customWidth="1"/>
    <col min="8" max="16384" width="29.28515625" style="11"/>
  </cols>
  <sheetData>
    <row r="1" spans="1:7" x14ac:dyDescent="0.3">
      <c r="A1" s="18" t="s">
        <v>12</v>
      </c>
      <c r="B1" s="98" t="s">
        <v>46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50" t="s">
        <v>47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74939.03</v>
      </c>
      <c r="C5" s="26">
        <v>49215.47</v>
      </c>
      <c r="D5" s="27">
        <v>376559.22</v>
      </c>
      <c r="E5" s="28">
        <v>373275.42</v>
      </c>
      <c r="F5" s="41">
        <v>2378.1</v>
      </c>
      <c r="G5" s="29">
        <f>C5+D5-E5</f>
        <v>52499.26999999996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124</v>
      </c>
      <c r="C10" s="91"/>
      <c r="D10" s="113"/>
      <c r="E10" s="109">
        <v>172005.94</v>
      </c>
      <c r="F10" s="110"/>
      <c r="G10" s="111"/>
    </row>
    <row r="11" spans="1:7" x14ac:dyDescent="0.3">
      <c r="A11" s="18"/>
      <c r="B11" s="90" t="s">
        <v>125</v>
      </c>
      <c r="C11" s="91"/>
      <c r="D11" s="91"/>
      <c r="E11" s="93">
        <v>491943.09</v>
      </c>
      <c r="F11" s="93"/>
      <c r="G11" s="93"/>
    </row>
    <row r="12" spans="1:7" x14ac:dyDescent="0.3">
      <c r="A12" s="18"/>
      <c r="B12" s="95" t="s">
        <v>7</v>
      </c>
      <c r="C12" s="96"/>
      <c r="D12" s="97"/>
      <c r="E12" s="88">
        <f>E10+E11</f>
        <v>663949.03</v>
      </c>
      <c r="F12" s="88"/>
      <c r="G12" s="88"/>
    </row>
    <row r="13" spans="1:7" ht="42.75" customHeight="1" thickBot="1" x14ac:dyDescent="0.35">
      <c r="A13" s="18"/>
      <c r="B13" s="75" t="s">
        <v>61</v>
      </c>
      <c r="C13" s="76"/>
      <c r="D13" s="77"/>
      <c r="E13" s="78">
        <f>B5+E5+F5-E12</f>
        <v>-213356.4800000001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3660.4</v>
      </c>
      <c r="C18" s="34"/>
      <c r="D18" s="86">
        <f>B18*6.81*12</f>
        <v>299127.88800000004</v>
      </c>
      <c r="E18" s="87"/>
      <c r="F18" s="28"/>
      <c r="G18" s="35"/>
    </row>
    <row r="19" spans="1:7" x14ac:dyDescent="0.3">
      <c r="A19" s="18"/>
      <c r="B19" s="18" t="s">
        <v>12</v>
      </c>
      <c r="C19" s="18"/>
      <c r="D19" s="18"/>
      <c r="E19" s="18"/>
      <c r="F19" s="36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1:G1"/>
    <mergeCell ref="B3:G3"/>
    <mergeCell ref="B8:G8"/>
    <mergeCell ref="B9:D9"/>
    <mergeCell ref="E9:G9"/>
    <mergeCell ref="B10:D10"/>
    <mergeCell ref="E10:G10"/>
    <mergeCell ref="B21:D21"/>
    <mergeCell ref="B13:D13"/>
    <mergeCell ref="E13:G13"/>
    <mergeCell ref="B16:G16"/>
    <mergeCell ref="D17:E17"/>
    <mergeCell ref="D18:E18"/>
    <mergeCell ref="B12:D12"/>
    <mergeCell ref="E12:G12"/>
    <mergeCell ref="E11:G11"/>
    <mergeCell ref="B11:D11"/>
    <mergeCell ref="B20:D20"/>
  </mergeCells>
  <phoneticPr fontId="5" type="noConversion"/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tabSelected="1" view="pageBreakPreview" zoomScale="60" zoomScaleNormal="100" workbookViewId="0">
      <selection activeCell="J21" sqref="J21"/>
    </sheetView>
  </sheetViews>
  <sheetFormatPr defaultColWidth="29.28515625" defaultRowHeight="18.75" x14ac:dyDescent="0.3"/>
  <cols>
    <col min="1" max="1" width="1.85546875" style="11" customWidth="1"/>
    <col min="2" max="2" width="29.28515625" style="11"/>
    <col min="3" max="3" width="25" style="11" customWidth="1"/>
    <col min="4" max="4" width="16.85546875" style="11" customWidth="1"/>
    <col min="5" max="5" width="22.7109375" style="11" customWidth="1"/>
    <col min="6" max="6" width="22.28515625" style="11" customWidth="1"/>
    <col min="7" max="7" width="25.140625" style="11" customWidth="1"/>
    <col min="8" max="16384" width="29.28515625" style="11"/>
  </cols>
  <sheetData>
    <row r="1" spans="1:7" x14ac:dyDescent="0.3">
      <c r="A1" s="18" t="s">
        <v>12</v>
      </c>
      <c r="B1" s="98" t="s">
        <v>14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285199.33</v>
      </c>
      <c r="C5" s="26">
        <v>140138.32</v>
      </c>
      <c r="D5" s="27">
        <v>422876.76</v>
      </c>
      <c r="E5" s="28">
        <v>409555.74</v>
      </c>
      <c r="F5" s="41">
        <v>2538.1</v>
      </c>
      <c r="G5" s="29">
        <f>D5-E5+C5</f>
        <v>153459.34000000003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155</v>
      </c>
      <c r="C10" s="91"/>
      <c r="D10" s="113"/>
      <c r="E10" s="109">
        <v>401253.89</v>
      </c>
      <c r="F10" s="110"/>
      <c r="G10" s="111"/>
    </row>
    <row r="11" spans="1:7" x14ac:dyDescent="0.3">
      <c r="A11" s="18"/>
      <c r="B11" s="90" t="s">
        <v>154</v>
      </c>
      <c r="C11" s="91"/>
      <c r="D11" s="91"/>
      <c r="E11" s="110">
        <v>30729.5</v>
      </c>
      <c r="F11" s="110"/>
      <c r="G11" s="110"/>
    </row>
    <row r="12" spans="1:7" x14ac:dyDescent="0.3">
      <c r="A12" s="18"/>
      <c r="B12" s="95" t="s">
        <v>7</v>
      </c>
      <c r="C12" s="96"/>
      <c r="D12" s="97"/>
      <c r="E12" s="88">
        <f>SUM(E10:E11)</f>
        <v>431983.39</v>
      </c>
      <c r="F12" s="88"/>
      <c r="G12" s="88"/>
    </row>
    <row r="13" spans="1:7" ht="42.75" customHeight="1" thickBot="1" x14ac:dyDescent="0.35">
      <c r="A13" s="18"/>
      <c r="B13" s="75" t="s">
        <v>61</v>
      </c>
      <c r="C13" s="76"/>
      <c r="D13" s="77"/>
      <c r="E13" s="78">
        <f>B5+E5+F5-E12</f>
        <v>265309.78000000003</v>
      </c>
      <c r="F13" s="79"/>
      <c r="G13" s="80"/>
    </row>
    <row r="14" spans="1:7" x14ac:dyDescent="0.3">
      <c r="A14" s="18"/>
      <c r="B14" s="18"/>
      <c r="C14" s="18"/>
      <c r="D14" s="18"/>
      <c r="E14" s="18"/>
      <c r="F14" s="30"/>
      <c r="G14" s="18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3660.4</v>
      </c>
      <c r="C18" s="34"/>
      <c r="D18" s="86">
        <f>B18*6.81*12</f>
        <v>299127.88800000004</v>
      </c>
      <c r="E18" s="87"/>
      <c r="F18" s="28"/>
      <c r="G18" s="35"/>
    </row>
    <row r="19" spans="1:7" x14ac:dyDescent="0.3">
      <c r="A19" s="18"/>
      <c r="B19" s="18" t="s">
        <v>12</v>
      </c>
      <c r="C19" s="18"/>
      <c r="D19" s="18"/>
      <c r="E19" s="18"/>
      <c r="F19" s="36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E12:G12"/>
    <mergeCell ref="B1:G1"/>
    <mergeCell ref="B3:G3"/>
    <mergeCell ref="B8:G8"/>
    <mergeCell ref="B9:D9"/>
    <mergeCell ref="E9:G9"/>
    <mergeCell ref="B11:D11"/>
    <mergeCell ref="E11:G11"/>
    <mergeCell ref="B10:D10"/>
    <mergeCell ref="E10:G10"/>
    <mergeCell ref="B12:D1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8"/>
  <sheetViews>
    <sheetView workbookViewId="0">
      <selection activeCell="E13" sqref="E13:G13"/>
    </sheetView>
  </sheetViews>
  <sheetFormatPr defaultColWidth="29.28515625" defaultRowHeight="18.75" x14ac:dyDescent="0.3"/>
  <cols>
    <col min="1" max="1" width="1.85546875" style="11" customWidth="1"/>
    <col min="2" max="2" width="29.28515625" style="11"/>
    <col min="3" max="3" width="25" style="11" customWidth="1"/>
    <col min="4" max="4" width="16.85546875" style="11" customWidth="1"/>
    <col min="5" max="5" width="22.7109375" style="11" customWidth="1"/>
    <col min="6" max="6" width="22.28515625" style="11" customWidth="1"/>
    <col min="7" max="7" width="25.140625" style="11" customWidth="1"/>
    <col min="8" max="16384" width="29.28515625" style="11"/>
  </cols>
  <sheetData>
    <row r="1" spans="1:7" x14ac:dyDescent="0.3">
      <c r="A1" s="18" t="s">
        <v>12</v>
      </c>
      <c r="B1" s="98" t="s">
        <v>36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-4250.96</v>
      </c>
      <c r="C5" s="26">
        <v>117382.04</v>
      </c>
      <c r="D5" s="27">
        <v>378145.62</v>
      </c>
      <c r="E5" s="28">
        <v>363541.45</v>
      </c>
      <c r="F5" s="41">
        <v>2378.1</v>
      </c>
      <c r="G5" s="29">
        <f>D5-E5+C5</f>
        <v>131986.20999999996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126</v>
      </c>
      <c r="C10" s="91"/>
      <c r="D10" s="113"/>
      <c r="E10" s="109">
        <v>26267.759999999998</v>
      </c>
      <c r="F10" s="110"/>
      <c r="G10" s="111"/>
    </row>
    <row r="11" spans="1:7" x14ac:dyDescent="0.3">
      <c r="A11" s="18"/>
      <c r="B11" s="90" t="s">
        <v>117</v>
      </c>
      <c r="C11" s="91"/>
      <c r="D11" s="91"/>
      <c r="E11" s="110">
        <v>33471.9</v>
      </c>
      <c r="F11" s="110"/>
      <c r="G11" s="110"/>
    </row>
    <row r="12" spans="1:7" x14ac:dyDescent="0.3">
      <c r="A12" s="18"/>
      <c r="B12" s="90" t="s">
        <v>66</v>
      </c>
      <c r="C12" s="91"/>
      <c r="D12" s="91"/>
      <c r="E12" s="110">
        <v>236135.24</v>
      </c>
      <c r="F12" s="110"/>
      <c r="G12" s="110"/>
    </row>
    <row r="13" spans="1:7" x14ac:dyDescent="0.3">
      <c r="A13" s="18"/>
      <c r="B13" s="95" t="s">
        <v>7</v>
      </c>
      <c r="C13" s="96"/>
      <c r="D13" s="97"/>
      <c r="E13" s="88">
        <f>SUM(E10:E12)</f>
        <v>295874.90000000002</v>
      </c>
      <c r="F13" s="88"/>
      <c r="G13" s="88"/>
    </row>
    <row r="14" spans="1:7" ht="42.75" customHeight="1" thickBot="1" x14ac:dyDescent="0.35">
      <c r="A14" s="18"/>
      <c r="B14" s="75" t="s">
        <v>61</v>
      </c>
      <c r="C14" s="76"/>
      <c r="D14" s="77"/>
      <c r="E14" s="78">
        <f>B5+E5+F5-E13</f>
        <v>65793.689999999944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3660.4</v>
      </c>
      <c r="C19" s="34"/>
      <c r="D19" s="86">
        <f>B19*6.81*12</f>
        <v>299127.88800000004</v>
      </c>
      <c r="E19" s="87"/>
      <c r="F19" s="28"/>
      <c r="G19" s="35"/>
    </row>
    <row r="20" spans="1:7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E13:G13"/>
    <mergeCell ref="B11:D11"/>
    <mergeCell ref="E11:G11"/>
    <mergeCell ref="B13:D13"/>
    <mergeCell ref="B12:D12"/>
    <mergeCell ref="E12:G12"/>
    <mergeCell ref="B10:D10"/>
    <mergeCell ref="E10:G10"/>
    <mergeCell ref="B1:G1"/>
    <mergeCell ref="B3:G3"/>
    <mergeCell ref="B8:G8"/>
    <mergeCell ref="B9:D9"/>
    <mergeCell ref="E9:G9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9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1.85546875" style="11" customWidth="1"/>
    <col min="2" max="2" width="29.28515625" style="11"/>
    <col min="3" max="3" width="25" style="11" customWidth="1"/>
    <col min="4" max="4" width="16.85546875" style="11" customWidth="1"/>
    <col min="5" max="5" width="22.7109375" style="11" customWidth="1"/>
    <col min="6" max="6" width="22.28515625" style="11" customWidth="1"/>
    <col min="7" max="7" width="25.140625" style="11" customWidth="1"/>
    <col min="8" max="16384" width="29.28515625" style="11"/>
  </cols>
  <sheetData>
    <row r="1" spans="1:7" x14ac:dyDescent="0.3">
      <c r="A1" s="18" t="s">
        <v>12</v>
      </c>
      <c r="B1" s="98" t="s">
        <v>58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17502.439999999999</v>
      </c>
      <c r="C5" s="26">
        <v>33096.400000000001</v>
      </c>
      <c r="D5" s="27">
        <v>262869.76000000001</v>
      </c>
      <c r="E5" s="28">
        <v>233521.55</v>
      </c>
      <c r="F5" s="41">
        <v>480</v>
      </c>
      <c r="G5" s="29">
        <f>D5-E5+C5</f>
        <v>62444.610000000022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129</v>
      </c>
      <c r="C10" s="91"/>
      <c r="D10" s="113"/>
      <c r="E10" s="109">
        <v>13211.09</v>
      </c>
      <c r="F10" s="110"/>
      <c r="G10" s="111"/>
    </row>
    <row r="11" spans="1:7" ht="39" customHeight="1" x14ac:dyDescent="0.3">
      <c r="A11" s="18"/>
      <c r="B11" s="90" t="s">
        <v>127</v>
      </c>
      <c r="C11" s="91"/>
      <c r="D11" s="91"/>
      <c r="E11" s="110">
        <v>116245.61</v>
      </c>
      <c r="F11" s="110"/>
      <c r="G11" s="110"/>
    </row>
    <row r="12" spans="1:7" x14ac:dyDescent="0.3">
      <c r="A12" s="18"/>
      <c r="B12" s="90" t="s">
        <v>130</v>
      </c>
      <c r="C12" s="91"/>
      <c r="D12" s="91"/>
      <c r="E12" s="110">
        <v>139604.24</v>
      </c>
      <c r="F12" s="110"/>
      <c r="G12" s="110"/>
    </row>
    <row r="13" spans="1:7" x14ac:dyDescent="0.3">
      <c r="A13" s="18"/>
      <c r="B13" s="90" t="s">
        <v>128</v>
      </c>
      <c r="C13" s="91"/>
      <c r="D13" s="91"/>
      <c r="E13" s="92">
        <v>96972.97</v>
      </c>
      <c r="F13" s="93"/>
      <c r="G13" s="135"/>
    </row>
    <row r="14" spans="1:7" x14ac:dyDescent="0.3">
      <c r="A14" s="18"/>
      <c r="B14" s="95" t="s">
        <v>7</v>
      </c>
      <c r="C14" s="96"/>
      <c r="D14" s="97"/>
      <c r="E14" s="88">
        <f>E10+E11+E12+E13</f>
        <v>366033.91000000003</v>
      </c>
      <c r="F14" s="88"/>
      <c r="G14" s="88"/>
    </row>
    <row r="15" spans="1:7" ht="42.75" customHeight="1" thickBot="1" x14ac:dyDescent="0.35">
      <c r="A15" s="18"/>
      <c r="B15" s="75" t="s">
        <v>61</v>
      </c>
      <c r="C15" s="76"/>
      <c r="D15" s="77"/>
      <c r="E15" s="78">
        <f>B5+E5+F5-E14</f>
        <v>-114529.92000000004</v>
      </c>
      <c r="F15" s="79"/>
      <c r="G15" s="80"/>
    </row>
    <row r="16" spans="1:7" x14ac:dyDescent="0.3">
      <c r="A16" s="18"/>
      <c r="B16" s="18"/>
      <c r="C16" s="18"/>
      <c r="D16" s="18"/>
      <c r="E16" s="18"/>
      <c r="F16" s="30"/>
      <c r="G16" s="18"/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ht="19.5" hidden="1" thickBot="1" x14ac:dyDescent="0.35">
      <c r="A18" s="18"/>
      <c r="B18" s="81" t="s">
        <v>8</v>
      </c>
      <c r="C18" s="82"/>
      <c r="D18" s="82"/>
      <c r="E18" s="82"/>
      <c r="F18" s="82"/>
      <c r="G18" s="83"/>
    </row>
    <row r="19" spans="1:7" ht="57" hidden="1" thickBot="1" x14ac:dyDescent="0.35">
      <c r="A19" s="18"/>
      <c r="B19" s="21" t="s">
        <v>9</v>
      </c>
      <c r="C19" s="21"/>
      <c r="D19" s="84" t="s">
        <v>10</v>
      </c>
      <c r="E19" s="85"/>
      <c r="F19" s="40"/>
      <c r="G19" s="23" t="s">
        <v>11</v>
      </c>
    </row>
    <row r="20" spans="1:7" ht="19.5" hidden="1" thickBot="1" x14ac:dyDescent="0.35">
      <c r="A20" s="18"/>
      <c r="B20" s="34">
        <v>3660.4</v>
      </c>
      <c r="C20" s="34"/>
      <c r="D20" s="86">
        <f>B20*6.81*12</f>
        <v>299127.88800000004</v>
      </c>
      <c r="E20" s="87"/>
      <c r="F20" s="28"/>
      <c r="G20" s="35"/>
    </row>
    <row r="21" spans="1:7" x14ac:dyDescent="0.3">
      <c r="A21" s="18"/>
      <c r="B21" s="18" t="s">
        <v>12</v>
      </c>
      <c r="C21" s="18"/>
      <c r="D21" s="18"/>
      <c r="E21" s="18"/>
      <c r="F21" s="36"/>
      <c r="G21" s="18"/>
    </row>
    <row r="22" spans="1:7" x14ac:dyDescent="0.3">
      <c r="A22" s="18"/>
      <c r="B22" s="74" t="s">
        <v>41</v>
      </c>
      <c r="C22" s="74"/>
      <c r="D22" s="74"/>
      <c r="E22" s="37"/>
      <c r="F22" s="18"/>
      <c r="G22" s="38"/>
    </row>
    <row r="23" spans="1:7" x14ac:dyDescent="0.3">
      <c r="A23" s="18"/>
      <c r="B23" s="74" t="s">
        <v>42</v>
      </c>
      <c r="C23" s="74"/>
      <c r="D23" s="74"/>
      <c r="E23" s="18"/>
      <c r="F23" s="18"/>
      <c r="G23" s="18" t="s">
        <v>43</v>
      </c>
    </row>
    <row r="25" spans="1:7" x14ac:dyDescent="0.3">
      <c r="E25" s="11" t="s">
        <v>12</v>
      </c>
    </row>
    <row r="28" spans="1:7" x14ac:dyDescent="0.3">
      <c r="E28" s="11" t="s">
        <v>12</v>
      </c>
    </row>
    <row r="29" spans="1:7" x14ac:dyDescent="0.3">
      <c r="G29" s="11" t="s">
        <v>12</v>
      </c>
    </row>
  </sheetData>
  <mergeCells count="22">
    <mergeCell ref="B10:D10"/>
    <mergeCell ref="E10:G10"/>
    <mergeCell ref="B11:D11"/>
    <mergeCell ref="B1:G1"/>
    <mergeCell ref="B3:G3"/>
    <mergeCell ref="B8:G8"/>
    <mergeCell ref="B9:D9"/>
    <mergeCell ref="E9:G9"/>
    <mergeCell ref="D20:E20"/>
    <mergeCell ref="B22:D22"/>
    <mergeCell ref="B23:D23"/>
    <mergeCell ref="B14:D14"/>
    <mergeCell ref="E14:G14"/>
    <mergeCell ref="B15:D15"/>
    <mergeCell ref="E15:G15"/>
    <mergeCell ref="B18:G18"/>
    <mergeCell ref="D19:E19"/>
    <mergeCell ref="E11:G11"/>
    <mergeCell ref="B12:D12"/>
    <mergeCell ref="E12:G12"/>
    <mergeCell ref="B13:D13"/>
    <mergeCell ref="E13:G1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2.42578125" style="11" customWidth="1"/>
    <col min="2" max="2" width="29.28515625" style="11"/>
    <col min="3" max="3" width="25.5703125" style="11" customWidth="1"/>
    <col min="4" max="4" width="18.42578125" style="11" customWidth="1"/>
    <col min="5" max="5" width="23" style="11" customWidth="1"/>
    <col min="6" max="6" width="21.5703125" style="11" customWidth="1"/>
    <col min="7" max="7" width="23.42578125" style="11" customWidth="1"/>
    <col min="8" max="16384" width="29.28515625" style="11"/>
  </cols>
  <sheetData>
    <row r="1" spans="1:7" x14ac:dyDescent="0.3">
      <c r="A1" s="18" t="s">
        <v>12</v>
      </c>
      <c r="B1" s="98" t="s">
        <v>37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110633.25</v>
      </c>
      <c r="C5" s="26">
        <v>94170.52</v>
      </c>
      <c r="D5" s="27">
        <v>363001.14</v>
      </c>
      <c r="E5" s="28">
        <v>364715.91</v>
      </c>
      <c r="F5" s="41">
        <v>5204.76</v>
      </c>
      <c r="G5" s="29">
        <f>D5-E5+C5</f>
        <v>92455.750000000044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132</v>
      </c>
      <c r="C10" s="91"/>
      <c r="D10" s="113"/>
      <c r="E10" s="109">
        <v>143131.15</v>
      </c>
      <c r="F10" s="110"/>
      <c r="G10" s="111"/>
    </row>
    <row r="11" spans="1:7" x14ac:dyDescent="0.3">
      <c r="A11" s="18"/>
      <c r="B11" s="90" t="s">
        <v>133</v>
      </c>
      <c r="C11" s="91"/>
      <c r="D11" s="91"/>
      <c r="E11" s="110">
        <v>38347.300000000003</v>
      </c>
      <c r="F11" s="110"/>
      <c r="G11" s="110"/>
    </row>
    <row r="12" spans="1:7" x14ac:dyDescent="0.3">
      <c r="A12" s="18"/>
      <c r="B12" s="90" t="s">
        <v>134</v>
      </c>
      <c r="C12" s="91"/>
      <c r="D12" s="91"/>
      <c r="E12" s="92">
        <v>320440.81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501919.26</v>
      </c>
      <c r="F13" s="88"/>
      <c r="G13" s="88"/>
    </row>
    <row r="14" spans="1:7" ht="42.75" customHeight="1" thickBot="1" x14ac:dyDescent="0.35">
      <c r="A14" s="18"/>
      <c r="B14" s="75" t="s">
        <v>61</v>
      </c>
      <c r="C14" s="76"/>
      <c r="D14" s="77"/>
      <c r="E14" s="78">
        <f>B5+E5+F5-E13</f>
        <v>-21365.340000000026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3512.4</v>
      </c>
      <c r="C19" s="34"/>
      <c r="D19" s="86">
        <f>B19*6.81*12</f>
        <v>287033.32799999998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3:G13"/>
    <mergeCell ref="B12:D12"/>
    <mergeCell ref="E12:G12"/>
    <mergeCell ref="B13:D13"/>
    <mergeCell ref="E10:G10"/>
    <mergeCell ref="B11:D11"/>
    <mergeCell ref="E11:G1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1.85546875" style="11" customWidth="1"/>
    <col min="2" max="2" width="27.42578125" style="11" customWidth="1"/>
    <col min="3" max="3" width="25.85546875" style="11" customWidth="1"/>
    <col min="4" max="4" width="18" style="11" customWidth="1"/>
    <col min="5" max="5" width="22.85546875" style="11" customWidth="1"/>
    <col min="6" max="6" width="21.85546875" style="11" customWidth="1"/>
    <col min="7" max="7" width="24.5703125" style="11" customWidth="1"/>
    <col min="8" max="16384" width="29.28515625" style="11"/>
  </cols>
  <sheetData>
    <row r="1" spans="1:7" x14ac:dyDescent="0.3">
      <c r="A1" s="18" t="s">
        <v>12</v>
      </c>
      <c r="B1" s="98" t="s">
        <v>38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-101708.68</v>
      </c>
      <c r="C5" s="26">
        <v>123263.92</v>
      </c>
      <c r="D5" s="27">
        <v>266247.84000000003</v>
      </c>
      <c r="E5" s="28">
        <v>273913.65999999997</v>
      </c>
      <c r="F5" s="41">
        <v>5004.76</v>
      </c>
      <c r="G5" s="29">
        <f>D5-E5+C5</f>
        <v>115598.10000000005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135</v>
      </c>
      <c r="C10" s="91"/>
      <c r="D10" s="113"/>
      <c r="E10" s="109">
        <v>11644.47</v>
      </c>
      <c r="F10" s="110"/>
      <c r="G10" s="111"/>
    </row>
    <row r="11" spans="1:7" x14ac:dyDescent="0.3">
      <c r="A11" s="18"/>
      <c r="B11" s="112" t="s">
        <v>136</v>
      </c>
      <c r="C11" s="91"/>
      <c r="D11" s="113"/>
      <c r="E11" s="110">
        <v>21935.27</v>
      </c>
      <c r="F11" s="110"/>
      <c r="G11" s="110"/>
    </row>
    <row r="12" spans="1:7" x14ac:dyDescent="0.3">
      <c r="A12" s="18"/>
      <c r="B12" s="90" t="s">
        <v>137</v>
      </c>
      <c r="C12" s="91"/>
      <c r="D12" s="91"/>
      <c r="E12" s="92">
        <v>172349.17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205928.91</v>
      </c>
      <c r="F13" s="88"/>
      <c r="G13" s="88"/>
    </row>
    <row r="14" spans="1:7" ht="45.75" customHeight="1" thickBot="1" x14ac:dyDescent="0.35">
      <c r="A14" s="18"/>
      <c r="B14" s="75" t="s">
        <v>61</v>
      </c>
      <c r="C14" s="76"/>
      <c r="D14" s="77"/>
      <c r="E14" s="78">
        <f>B5+E5+F5-E13</f>
        <v>-28719.170000000013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2574.5</v>
      </c>
      <c r="C19" s="34"/>
      <c r="D19" s="86">
        <f>B19*6.81*12</f>
        <v>210388.13999999996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10:D10"/>
    <mergeCell ref="E10:G10"/>
    <mergeCell ref="B1:G1"/>
    <mergeCell ref="B3:G3"/>
    <mergeCell ref="B8:G8"/>
    <mergeCell ref="B9:D9"/>
    <mergeCell ref="E9:G9"/>
    <mergeCell ref="B13:D13"/>
    <mergeCell ref="E13:G13"/>
    <mergeCell ref="B11:D11"/>
    <mergeCell ref="E11:G11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sqref="A1:IV65536"/>
    </sheetView>
  </sheetViews>
  <sheetFormatPr defaultColWidth="29.28515625" defaultRowHeight="18.75" x14ac:dyDescent="0.3"/>
  <cols>
    <col min="1" max="1" width="2.140625" style="11" customWidth="1"/>
    <col min="2" max="2" width="29.28515625" style="11"/>
    <col min="3" max="3" width="24.42578125" style="11" customWidth="1"/>
    <col min="4" max="4" width="17" style="11" customWidth="1"/>
    <col min="5" max="5" width="23" style="11" customWidth="1"/>
    <col min="6" max="6" width="20.7109375" style="11" customWidth="1"/>
    <col min="7" max="7" width="23.85546875" style="11" customWidth="1"/>
    <col min="8" max="16384" width="29.28515625" style="11"/>
  </cols>
  <sheetData>
    <row r="1" spans="1:11" x14ac:dyDescent="0.3">
      <c r="A1" s="18" t="s">
        <v>12</v>
      </c>
      <c r="B1" s="98" t="s">
        <v>15</v>
      </c>
      <c r="C1" s="98"/>
      <c r="D1" s="98"/>
      <c r="E1" s="98"/>
      <c r="F1" s="98"/>
      <c r="G1" s="98"/>
    </row>
    <row r="2" spans="1:11" ht="19.5" thickBot="1" x14ac:dyDescent="0.35">
      <c r="A2" s="18"/>
      <c r="B2" s="39"/>
      <c r="C2" s="39"/>
      <c r="D2" s="39"/>
      <c r="E2" s="39"/>
      <c r="F2" s="39"/>
      <c r="G2" s="39"/>
    </row>
    <row r="3" spans="1:11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11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11" s="24" customFormat="1" ht="19.5" thickBot="1" x14ac:dyDescent="0.35">
      <c r="A5" s="20"/>
      <c r="B5" s="25">
        <v>270026.7</v>
      </c>
      <c r="C5" s="26">
        <v>140053.97</v>
      </c>
      <c r="D5" s="27">
        <v>375436.29</v>
      </c>
      <c r="E5" s="28">
        <v>362837.87</v>
      </c>
      <c r="F5" s="41">
        <v>5124.76</v>
      </c>
      <c r="G5" s="29">
        <f>D5-E5+C5</f>
        <v>152652.38999999998</v>
      </c>
    </row>
    <row r="6" spans="1:11" x14ac:dyDescent="0.3">
      <c r="A6" s="18"/>
      <c r="B6" s="18"/>
      <c r="C6" s="18"/>
      <c r="D6" s="30"/>
      <c r="E6" s="31"/>
      <c r="F6" s="32"/>
      <c r="G6" s="30"/>
    </row>
    <row r="7" spans="1:11" ht="19.5" thickBot="1" x14ac:dyDescent="0.35">
      <c r="A7" s="18"/>
      <c r="B7" s="18"/>
      <c r="C7" s="18"/>
      <c r="D7" s="18"/>
      <c r="E7" s="18"/>
      <c r="F7" s="18"/>
      <c r="G7" s="18"/>
    </row>
    <row r="8" spans="1:11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11" x14ac:dyDescent="0.3">
      <c r="A9" s="18"/>
      <c r="B9" s="102" t="s">
        <v>5</v>
      </c>
      <c r="C9" s="103"/>
      <c r="D9" s="104"/>
      <c r="E9" s="105" t="s">
        <v>6</v>
      </c>
      <c r="F9" s="106"/>
      <c r="G9" s="114"/>
      <c r="H9" s="5"/>
      <c r="I9" s="10"/>
      <c r="J9" s="7"/>
      <c r="K9" s="7"/>
    </row>
    <row r="10" spans="1:11" x14ac:dyDescent="0.3">
      <c r="A10" s="18"/>
      <c r="B10" s="112" t="s">
        <v>70</v>
      </c>
      <c r="C10" s="91"/>
      <c r="D10" s="113"/>
      <c r="E10" s="109">
        <v>91070.7</v>
      </c>
      <c r="F10" s="110"/>
      <c r="G10" s="92"/>
      <c r="H10" s="5"/>
      <c r="I10" s="6"/>
      <c r="J10" s="8"/>
      <c r="K10" s="8"/>
    </row>
    <row r="11" spans="1:11" x14ac:dyDescent="0.3">
      <c r="A11" s="18"/>
      <c r="B11" s="90" t="s">
        <v>71</v>
      </c>
      <c r="C11" s="91"/>
      <c r="D11" s="91"/>
      <c r="E11" s="110">
        <v>364962.3</v>
      </c>
      <c r="F11" s="110"/>
      <c r="G11" s="92"/>
      <c r="H11" s="5"/>
      <c r="I11" s="6"/>
      <c r="J11" s="9"/>
      <c r="K11" s="8"/>
    </row>
    <row r="12" spans="1:11" x14ac:dyDescent="0.3">
      <c r="A12" s="18"/>
      <c r="B12" s="90"/>
      <c r="C12" s="91"/>
      <c r="D12" s="108"/>
      <c r="E12" s="92"/>
      <c r="F12" s="93"/>
      <c r="G12" s="93"/>
      <c r="H12" s="5"/>
      <c r="I12" s="6"/>
      <c r="J12" s="8"/>
      <c r="K12" s="8"/>
    </row>
    <row r="13" spans="1:11" x14ac:dyDescent="0.3">
      <c r="A13" s="18"/>
      <c r="B13" s="90"/>
      <c r="C13" s="91"/>
      <c r="D13" s="91"/>
      <c r="E13" s="92"/>
      <c r="F13" s="93"/>
      <c r="G13" s="93"/>
      <c r="H13" s="5"/>
      <c r="I13" s="6"/>
      <c r="J13" s="8"/>
      <c r="K13" s="8"/>
    </row>
    <row r="14" spans="1:11" x14ac:dyDescent="0.3">
      <c r="A14" s="18"/>
      <c r="B14" s="95" t="s">
        <v>7</v>
      </c>
      <c r="C14" s="96"/>
      <c r="D14" s="97"/>
      <c r="E14" s="88">
        <f>E10+E11+E12+E13</f>
        <v>456033</v>
      </c>
      <c r="F14" s="88"/>
      <c r="G14" s="88"/>
    </row>
    <row r="15" spans="1:11" ht="37.5" customHeight="1" thickBot="1" x14ac:dyDescent="0.35">
      <c r="A15" s="18"/>
      <c r="B15" s="75" t="s">
        <v>61</v>
      </c>
      <c r="C15" s="76"/>
      <c r="D15" s="77"/>
      <c r="E15" s="78">
        <f>B5+E5+F5-E14</f>
        <v>181956.33000000007</v>
      </c>
      <c r="F15" s="79"/>
      <c r="G15" s="80"/>
    </row>
    <row r="16" spans="1:11" x14ac:dyDescent="0.3">
      <c r="A16" s="18"/>
      <c r="B16" s="18"/>
      <c r="C16" s="18"/>
      <c r="D16" s="18"/>
      <c r="E16" s="18"/>
      <c r="F16" s="18"/>
      <c r="G16" s="30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3632</v>
      </c>
      <c r="C19" s="34"/>
      <c r="D19" s="86">
        <f>B19*6.81*12</f>
        <v>296807.03999999998</v>
      </c>
      <c r="E19" s="87"/>
      <c r="F19" s="28"/>
      <c r="G19" s="35"/>
    </row>
    <row r="20" spans="1:7" x14ac:dyDescent="0.3">
      <c r="A20" s="18"/>
      <c r="B20" s="18" t="s">
        <v>12</v>
      </c>
      <c r="C20" s="18"/>
      <c r="D20" s="18"/>
      <c r="E20" s="18"/>
      <c r="F20" s="44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2">
    <mergeCell ref="B10:D10"/>
    <mergeCell ref="E10:G10"/>
    <mergeCell ref="B1:G1"/>
    <mergeCell ref="B3:G3"/>
    <mergeCell ref="B8:G8"/>
    <mergeCell ref="B9:D9"/>
    <mergeCell ref="E9:G9"/>
    <mergeCell ref="B14:D14"/>
    <mergeCell ref="E14:G14"/>
    <mergeCell ref="B11:D11"/>
    <mergeCell ref="E11:G11"/>
    <mergeCell ref="B13:D13"/>
    <mergeCell ref="E13:G13"/>
    <mergeCell ref="B12:D12"/>
    <mergeCell ref="E12:G12"/>
    <mergeCell ref="B22:D22"/>
    <mergeCell ref="B15:D15"/>
    <mergeCell ref="E15:G15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1.7109375" style="11" customWidth="1"/>
    <col min="2" max="2" width="28.140625" style="11" customWidth="1"/>
    <col min="3" max="3" width="25.42578125" style="11" customWidth="1"/>
    <col min="4" max="4" width="18.140625" style="11" customWidth="1"/>
    <col min="5" max="5" width="22.5703125" style="11" customWidth="1"/>
    <col min="6" max="6" width="22" style="11" customWidth="1"/>
    <col min="7" max="7" width="24.42578125" style="11" customWidth="1"/>
    <col min="8" max="16384" width="29.28515625" style="11"/>
  </cols>
  <sheetData>
    <row r="1" spans="1:7" x14ac:dyDescent="0.3">
      <c r="A1" s="18" t="s">
        <v>12</v>
      </c>
      <c r="B1" s="98" t="s">
        <v>39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-10062.39</v>
      </c>
      <c r="C5" s="26">
        <v>35994.76</v>
      </c>
      <c r="D5" s="27">
        <v>267440.09999999998</v>
      </c>
      <c r="E5" s="28">
        <v>273531.05</v>
      </c>
      <c r="F5" s="41">
        <v>5004.76</v>
      </c>
      <c r="G5" s="29">
        <f>D5-E5+C5</f>
        <v>29903.80999999999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51</v>
      </c>
      <c r="C10" s="91"/>
      <c r="D10" s="113"/>
      <c r="E10" s="109">
        <v>21102.81</v>
      </c>
      <c r="F10" s="110"/>
      <c r="G10" s="111"/>
    </row>
    <row r="11" spans="1:7" x14ac:dyDescent="0.3">
      <c r="A11" s="18"/>
      <c r="B11" s="90" t="s">
        <v>138</v>
      </c>
      <c r="C11" s="91"/>
      <c r="D11" s="91"/>
      <c r="E11" s="110">
        <v>21931.43</v>
      </c>
      <c r="F11" s="110"/>
      <c r="G11" s="110"/>
    </row>
    <row r="12" spans="1:7" x14ac:dyDescent="0.3">
      <c r="A12" s="18"/>
      <c r="B12" s="90" t="s">
        <v>139</v>
      </c>
      <c r="C12" s="91"/>
      <c r="D12" s="91"/>
      <c r="E12" s="92">
        <v>5250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48284.240000000005</v>
      </c>
      <c r="F13" s="88"/>
      <c r="G13" s="88"/>
    </row>
    <row r="14" spans="1:7" ht="39.75" customHeight="1" thickBot="1" x14ac:dyDescent="0.35">
      <c r="A14" s="18"/>
      <c r="B14" s="75" t="s">
        <v>61</v>
      </c>
      <c r="C14" s="76"/>
      <c r="D14" s="77"/>
      <c r="E14" s="78">
        <f>B5+E5+F5-E13</f>
        <v>220189.18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2591</v>
      </c>
      <c r="C19" s="34"/>
      <c r="D19" s="86">
        <f>B19*6.81*12</f>
        <v>211736.52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10:D10"/>
    <mergeCell ref="E10:G10"/>
    <mergeCell ref="B1:G1"/>
    <mergeCell ref="B3:G3"/>
    <mergeCell ref="B8:G8"/>
    <mergeCell ref="B9:D9"/>
    <mergeCell ref="E9:G9"/>
    <mergeCell ref="B13:D13"/>
    <mergeCell ref="E13:G13"/>
    <mergeCell ref="B11:D11"/>
    <mergeCell ref="E11:G11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workbookViewId="0">
      <selection sqref="A1:IV65536"/>
    </sheetView>
  </sheetViews>
  <sheetFormatPr defaultColWidth="29.28515625" defaultRowHeight="18.75" x14ac:dyDescent="0.3"/>
  <cols>
    <col min="1" max="1" width="1.5703125" style="11" customWidth="1"/>
    <col min="2" max="2" width="27.42578125" style="11" customWidth="1"/>
    <col min="3" max="3" width="25.42578125" style="11" customWidth="1"/>
    <col min="4" max="4" width="18.7109375" style="11" customWidth="1"/>
    <col min="5" max="5" width="22.85546875" style="11" customWidth="1"/>
    <col min="6" max="6" width="21.5703125" style="11" customWidth="1"/>
    <col min="7" max="7" width="25.85546875" style="11" customWidth="1"/>
    <col min="8" max="16384" width="29.28515625" style="11"/>
  </cols>
  <sheetData>
    <row r="1" spans="1:7" x14ac:dyDescent="0.3">
      <c r="A1" s="18" t="s">
        <v>12</v>
      </c>
      <c r="B1" s="98" t="s">
        <v>48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140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105135.34</v>
      </c>
      <c r="C5" s="26">
        <v>117058.98</v>
      </c>
      <c r="D5" s="27">
        <v>215540.52</v>
      </c>
      <c r="E5" s="28">
        <v>203501.1</v>
      </c>
      <c r="F5" s="41">
        <v>8524.76</v>
      </c>
      <c r="G5" s="29">
        <f>D5-E5+C5</f>
        <v>129098.39999999998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142</v>
      </c>
      <c r="C10" s="91"/>
      <c r="D10" s="113"/>
      <c r="E10" s="109">
        <v>17464.650000000001</v>
      </c>
      <c r="F10" s="110"/>
      <c r="G10" s="111"/>
    </row>
    <row r="11" spans="1:7" x14ac:dyDescent="0.3">
      <c r="A11" s="18"/>
      <c r="B11" s="90" t="s">
        <v>143</v>
      </c>
      <c r="C11" s="91"/>
      <c r="D11" s="91"/>
      <c r="E11" s="110">
        <v>5746</v>
      </c>
      <c r="F11" s="110"/>
      <c r="G11" s="110"/>
    </row>
    <row r="12" spans="1:7" x14ac:dyDescent="0.3">
      <c r="A12" s="18"/>
      <c r="B12" s="90" t="s">
        <v>141</v>
      </c>
      <c r="C12" s="91"/>
      <c r="D12" s="108"/>
      <c r="E12" s="92">
        <v>148965.88</v>
      </c>
      <c r="F12" s="93"/>
      <c r="G12" s="135"/>
    </row>
    <row r="13" spans="1:7" x14ac:dyDescent="0.3">
      <c r="A13" s="18"/>
      <c r="B13" s="90" t="s">
        <v>50</v>
      </c>
      <c r="C13" s="91"/>
      <c r="D13" s="91"/>
      <c r="E13" s="92">
        <v>38219.300000000003</v>
      </c>
      <c r="F13" s="93"/>
      <c r="G13" s="135"/>
    </row>
    <row r="14" spans="1:7" x14ac:dyDescent="0.3">
      <c r="A14" s="18"/>
      <c r="B14" s="95" t="s">
        <v>7</v>
      </c>
      <c r="C14" s="96"/>
      <c r="D14" s="97"/>
      <c r="E14" s="88">
        <f>E10+E11+E12+E13</f>
        <v>210395.83000000002</v>
      </c>
      <c r="F14" s="88"/>
      <c r="G14" s="88"/>
    </row>
    <row r="15" spans="1:7" ht="40.5" customHeight="1" thickBot="1" x14ac:dyDescent="0.35">
      <c r="A15" s="18"/>
      <c r="B15" s="75" t="s">
        <v>61</v>
      </c>
      <c r="C15" s="76"/>
      <c r="D15" s="77"/>
      <c r="E15" s="78">
        <f>B5+E5+F5-E14</f>
        <v>106765.37</v>
      </c>
      <c r="F15" s="79"/>
      <c r="G15" s="80"/>
    </row>
    <row r="16" spans="1:7" x14ac:dyDescent="0.3">
      <c r="A16" s="18"/>
      <c r="B16" s="18"/>
      <c r="C16" s="18"/>
      <c r="D16" s="18"/>
      <c r="E16" s="18"/>
      <c r="F16" s="30"/>
      <c r="G16" s="18"/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ht="19.5" hidden="1" thickBot="1" x14ac:dyDescent="0.35">
      <c r="A18" s="18"/>
      <c r="B18" s="81" t="s">
        <v>8</v>
      </c>
      <c r="C18" s="82"/>
      <c r="D18" s="82"/>
      <c r="E18" s="82"/>
      <c r="F18" s="82"/>
      <c r="G18" s="83"/>
    </row>
    <row r="19" spans="1:7" ht="57" hidden="1" thickBot="1" x14ac:dyDescent="0.35">
      <c r="A19" s="18"/>
      <c r="B19" s="21" t="s">
        <v>9</v>
      </c>
      <c r="C19" s="21"/>
      <c r="D19" s="84" t="s">
        <v>10</v>
      </c>
      <c r="E19" s="85"/>
      <c r="F19" s="40"/>
      <c r="G19" s="23" t="s">
        <v>11</v>
      </c>
    </row>
    <row r="20" spans="1:7" ht="19.5" hidden="1" thickBot="1" x14ac:dyDescent="0.35">
      <c r="A20" s="18"/>
      <c r="B20" s="34">
        <v>1799</v>
      </c>
      <c r="C20" s="34"/>
      <c r="D20" s="86">
        <f>B20*6.81*12</f>
        <v>147014.27999999997</v>
      </c>
      <c r="E20" s="87"/>
      <c r="F20" s="28"/>
      <c r="G20" s="35"/>
    </row>
    <row r="21" spans="1:7" hidden="1" x14ac:dyDescent="0.3">
      <c r="A21" s="18"/>
      <c r="B21" s="18" t="s">
        <v>12</v>
      </c>
      <c r="C21" s="18"/>
      <c r="D21" s="18"/>
      <c r="E21" s="18"/>
      <c r="F21" s="36"/>
      <c r="G21" s="18"/>
    </row>
    <row r="22" spans="1:7" x14ac:dyDescent="0.3">
      <c r="A22" s="18"/>
      <c r="B22" s="74" t="s">
        <v>41</v>
      </c>
      <c r="C22" s="74"/>
      <c r="D22" s="74"/>
      <c r="E22" s="37"/>
      <c r="F22" s="18"/>
      <c r="G22" s="38"/>
    </row>
    <row r="23" spans="1:7" x14ac:dyDescent="0.3">
      <c r="A23" s="18"/>
      <c r="B23" s="74" t="s">
        <v>42</v>
      </c>
      <c r="C23" s="74"/>
      <c r="D23" s="74"/>
      <c r="E23" s="18"/>
      <c r="F23" s="18"/>
      <c r="G23" s="18" t="s">
        <v>43</v>
      </c>
    </row>
    <row r="25" spans="1:7" x14ac:dyDescent="0.3">
      <c r="E25" s="11" t="s">
        <v>12</v>
      </c>
    </row>
    <row r="28" spans="1:7" x14ac:dyDescent="0.3">
      <c r="E28" s="11" t="s">
        <v>12</v>
      </c>
    </row>
    <row r="29" spans="1:7" x14ac:dyDescent="0.3">
      <c r="G29" s="11" t="s">
        <v>12</v>
      </c>
    </row>
  </sheetData>
  <mergeCells count="22">
    <mergeCell ref="B10:D10"/>
    <mergeCell ref="E10:G10"/>
    <mergeCell ref="B1:G1"/>
    <mergeCell ref="B3:G3"/>
    <mergeCell ref="B8:G8"/>
    <mergeCell ref="B9:D9"/>
    <mergeCell ref="E9:G9"/>
    <mergeCell ref="B14:D14"/>
    <mergeCell ref="E14:G14"/>
    <mergeCell ref="B11:D11"/>
    <mergeCell ref="E11:G11"/>
    <mergeCell ref="B13:D13"/>
    <mergeCell ref="E13:G13"/>
    <mergeCell ref="B12:D12"/>
    <mergeCell ref="E12:G12"/>
    <mergeCell ref="B23:D23"/>
    <mergeCell ref="B15:D15"/>
    <mergeCell ref="E15:G15"/>
    <mergeCell ref="B18:G18"/>
    <mergeCell ref="D19:E19"/>
    <mergeCell ref="D20:E20"/>
    <mergeCell ref="B22:D22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8"/>
  <sheetViews>
    <sheetView workbookViewId="0">
      <selection sqref="A1:IV65536"/>
    </sheetView>
  </sheetViews>
  <sheetFormatPr defaultColWidth="29.28515625" defaultRowHeight="18.75" x14ac:dyDescent="0.3"/>
  <cols>
    <col min="1" max="1" width="2.42578125" style="11" customWidth="1"/>
    <col min="2" max="2" width="26" style="11" customWidth="1"/>
    <col min="3" max="3" width="25.5703125" style="11" customWidth="1"/>
    <col min="4" max="4" width="18.28515625" style="11" customWidth="1"/>
    <col min="5" max="5" width="23" style="11" customWidth="1"/>
    <col min="6" max="6" width="21.7109375" style="11" customWidth="1"/>
    <col min="7" max="7" width="24.28515625" style="11" customWidth="1"/>
    <col min="8" max="16384" width="29.28515625" style="11"/>
  </cols>
  <sheetData>
    <row r="1" spans="1:7" x14ac:dyDescent="0.3">
      <c r="A1" s="18" t="s">
        <v>12</v>
      </c>
      <c r="B1" s="98" t="s">
        <v>40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144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338177.62</v>
      </c>
      <c r="C5" s="26">
        <v>81341.350000000006</v>
      </c>
      <c r="D5" s="27">
        <v>274250.15999999997</v>
      </c>
      <c r="E5" s="28">
        <v>252070.22</v>
      </c>
      <c r="F5" s="41">
        <v>4944.76</v>
      </c>
      <c r="G5" s="29">
        <f>D5-E5+C5</f>
        <v>103521.28999999998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131</v>
      </c>
      <c r="C10" s="91"/>
      <c r="D10" s="113"/>
      <c r="E10" s="109">
        <v>50787.24</v>
      </c>
      <c r="F10" s="110"/>
      <c r="G10" s="111"/>
    </row>
    <row r="11" spans="1:7" x14ac:dyDescent="0.3">
      <c r="A11" s="18"/>
      <c r="B11" s="90" t="s">
        <v>145</v>
      </c>
      <c r="C11" s="91"/>
      <c r="D11" s="91"/>
      <c r="E11" s="110">
        <v>322331.32</v>
      </c>
      <c r="F11" s="110"/>
      <c r="G11" s="110"/>
    </row>
    <row r="12" spans="1:7" x14ac:dyDescent="0.3">
      <c r="A12" s="18"/>
      <c r="B12" s="90" t="s">
        <v>146</v>
      </c>
      <c r="C12" s="91"/>
      <c r="D12" s="91"/>
      <c r="E12" s="92">
        <v>88935.7</v>
      </c>
      <c r="F12" s="93"/>
      <c r="G12" s="135"/>
    </row>
    <row r="13" spans="1:7" x14ac:dyDescent="0.3">
      <c r="A13" s="18"/>
      <c r="B13" s="95" t="s">
        <v>7</v>
      </c>
      <c r="C13" s="96"/>
      <c r="D13" s="97"/>
      <c r="E13" s="88">
        <f>E10+E11+E12</f>
        <v>462054.26</v>
      </c>
      <c r="F13" s="88"/>
      <c r="G13" s="88"/>
    </row>
    <row r="14" spans="1:7" ht="39" customHeight="1" thickBot="1" x14ac:dyDescent="0.35">
      <c r="A14" s="18"/>
      <c r="B14" s="75" t="s">
        <v>61</v>
      </c>
      <c r="C14" s="76"/>
      <c r="D14" s="77"/>
      <c r="E14" s="78">
        <f>B5+E5+F5-E13</f>
        <v>133138.33999999997</v>
      </c>
      <c r="F14" s="79"/>
      <c r="G14" s="80"/>
    </row>
    <row r="15" spans="1:7" x14ac:dyDescent="0.3">
      <c r="A15" s="18"/>
      <c r="B15" s="18"/>
      <c r="C15" s="18"/>
      <c r="D15" s="18"/>
      <c r="E15" s="18"/>
      <c r="F15" s="18"/>
      <c r="G15" s="18"/>
    </row>
    <row r="16" spans="1:7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2657.1</v>
      </c>
      <c r="C19" s="34"/>
      <c r="D19" s="86">
        <f>B19*6.81*12</f>
        <v>217138.212</v>
      </c>
      <c r="E19" s="87"/>
      <c r="F19" s="28"/>
      <c r="G19" s="35"/>
    </row>
    <row r="20" spans="1:7" hidden="1" x14ac:dyDescent="0.3">
      <c r="A20" s="18"/>
      <c r="B20" s="18" t="s">
        <v>12</v>
      </c>
      <c r="C20" s="18"/>
      <c r="D20" s="18"/>
      <c r="E20" s="18"/>
      <c r="F20" s="36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0">
    <mergeCell ref="B10:D10"/>
    <mergeCell ref="E10:G10"/>
    <mergeCell ref="B1:G1"/>
    <mergeCell ref="B3:G3"/>
    <mergeCell ref="B8:G8"/>
    <mergeCell ref="B9:D9"/>
    <mergeCell ref="E9:G9"/>
    <mergeCell ref="B13:D13"/>
    <mergeCell ref="E13:G13"/>
    <mergeCell ref="B11:D11"/>
    <mergeCell ref="E11:G11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E15" sqref="E15:G15"/>
    </sheetView>
  </sheetViews>
  <sheetFormatPr defaultColWidth="29.28515625" defaultRowHeight="18.75" x14ac:dyDescent="0.3"/>
  <cols>
    <col min="1" max="1" width="1.42578125" style="11" customWidth="1"/>
    <col min="2" max="2" width="29.28515625" style="11"/>
    <col min="3" max="3" width="26" style="11" customWidth="1"/>
    <col min="4" max="4" width="18.140625" style="11" customWidth="1"/>
    <col min="5" max="5" width="21.85546875" style="11" customWidth="1"/>
    <col min="6" max="6" width="21.42578125" style="11" customWidth="1"/>
    <col min="7" max="7" width="25.5703125" style="11" customWidth="1"/>
    <col min="8" max="16384" width="29.28515625" style="11"/>
  </cols>
  <sheetData>
    <row r="1" spans="1:7" x14ac:dyDescent="0.3">
      <c r="A1" s="18" t="s">
        <v>12</v>
      </c>
      <c r="B1" s="98" t="s">
        <v>55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144</v>
      </c>
      <c r="C3" s="82"/>
      <c r="D3" s="82"/>
      <c r="E3" s="82"/>
      <c r="F3" s="82"/>
      <c r="G3" s="83"/>
    </row>
    <row r="4" spans="1:7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0</v>
      </c>
      <c r="C5" s="26">
        <v>26391.119999999999</v>
      </c>
      <c r="D5" s="27">
        <v>326387.82</v>
      </c>
      <c r="E5" s="28">
        <v>274003.40000000002</v>
      </c>
      <c r="F5" s="41">
        <v>240</v>
      </c>
      <c r="G5" s="29">
        <f>D5-E5+C5</f>
        <v>78775.539999999979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x14ac:dyDescent="0.3">
      <c r="A10" s="18"/>
      <c r="B10" s="112" t="s">
        <v>121</v>
      </c>
      <c r="C10" s="91"/>
      <c r="D10" s="113"/>
      <c r="E10" s="109">
        <v>18503.97</v>
      </c>
      <c r="F10" s="110"/>
      <c r="G10" s="111"/>
    </row>
    <row r="11" spans="1:7" x14ac:dyDescent="0.3">
      <c r="A11" s="18"/>
      <c r="B11" s="90" t="s">
        <v>148</v>
      </c>
      <c r="C11" s="91"/>
      <c r="D11" s="91"/>
      <c r="E11" s="110">
        <v>59071.33</v>
      </c>
      <c r="F11" s="110"/>
      <c r="G11" s="110"/>
    </row>
    <row r="12" spans="1:7" ht="33" customHeight="1" x14ac:dyDescent="0.3">
      <c r="A12" s="18"/>
      <c r="B12" s="90" t="s">
        <v>149</v>
      </c>
      <c r="C12" s="91"/>
      <c r="D12" s="108"/>
      <c r="E12" s="92">
        <v>40865.53</v>
      </c>
      <c r="F12" s="93"/>
      <c r="G12" s="135"/>
    </row>
    <row r="13" spans="1:7" ht="33" customHeight="1" x14ac:dyDescent="0.3">
      <c r="A13" s="18"/>
      <c r="B13" s="90" t="s">
        <v>51</v>
      </c>
      <c r="C13" s="91"/>
      <c r="D13" s="108"/>
      <c r="E13" s="92">
        <v>43115.44</v>
      </c>
      <c r="F13" s="93"/>
      <c r="G13" s="135"/>
    </row>
    <row r="14" spans="1:7" x14ac:dyDescent="0.3">
      <c r="A14" s="18"/>
      <c r="B14" s="90" t="s">
        <v>147</v>
      </c>
      <c r="C14" s="91"/>
      <c r="D14" s="91"/>
      <c r="E14" s="92">
        <v>17699.79</v>
      </c>
      <c r="F14" s="93"/>
      <c r="G14" s="135"/>
    </row>
    <row r="15" spans="1:7" x14ac:dyDescent="0.3">
      <c r="A15" s="18"/>
      <c r="B15" s="95" t="s">
        <v>7</v>
      </c>
      <c r="C15" s="96"/>
      <c r="D15" s="97"/>
      <c r="E15" s="88">
        <f>E10+E11+E12+E13+E14</f>
        <v>179256.06000000003</v>
      </c>
      <c r="F15" s="88"/>
      <c r="G15" s="88"/>
    </row>
    <row r="16" spans="1:7" ht="42" customHeight="1" thickBot="1" x14ac:dyDescent="0.35">
      <c r="A16" s="18"/>
      <c r="B16" s="75" t="s">
        <v>61</v>
      </c>
      <c r="C16" s="76"/>
      <c r="D16" s="77"/>
      <c r="E16" s="78">
        <f>B5+E5+F5-E15</f>
        <v>94987.34</v>
      </c>
      <c r="F16" s="79"/>
      <c r="G16" s="80"/>
    </row>
    <row r="17" spans="1:7" x14ac:dyDescent="0.3">
      <c r="A17" s="18"/>
      <c r="B17" s="18"/>
      <c r="C17" s="18"/>
      <c r="D17" s="18"/>
      <c r="E17" s="18"/>
      <c r="F17" s="30"/>
      <c r="G17" s="18"/>
    </row>
    <row r="18" spans="1:7" x14ac:dyDescent="0.3">
      <c r="A18" s="18"/>
      <c r="B18" s="18"/>
      <c r="C18" s="18"/>
      <c r="D18" s="18"/>
      <c r="E18" s="18"/>
      <c r="F18" s="18"/>
      <c r="G18" s="18"/>
    </row>
    <row r="19" spans="1:7" ht="19.5" hidden="1" thickBot="1" x14ac:dyDescent="0.35">
      <c r="A19" s="18"/>
      <c r="B19" s="81" t="s">
        <v>8</v>
      </c>
      <c r="C19" s="82"/>
      <c r="D19" s="82"/>
      <c r="E19" s="82"/>
      <c r="F19" s="82"/>
      <c r="G19" s="83"/>
    </row>
    <row r="20" spans="1:7" ht="57" hidden="1" thickBot="1" x14ac:dyDescent="0.35">
      <c r="A20" s="18"/>
      <c r="B20" s="21" t="s">
        <v>9</v>
      </c>
      <c r="C20" s="21"/>
      <c r="D20" s="84" t="s">
        <v>10</v>
      </c>
      <c r="E20" s="85"/>
      <c r="F20" s="40"/>
      <c r="G20" s="23" t="s">
        <v>11</v>
      </c>
    </row>
    <row r="21" spans="1:7" ht="19.5" hidden="1" thickBot="1" x14ac:dyDescent="0.35">
      <c r="A21" s="18"/>
      <c r="B21" s="34">
        <v>3554.3</v>
      </c>
      <c r="C21" s="34"/>
      <c r="D21" s="86">
        <f>B21*6.81*12</f>
        <v>290457.39600000001</v>
      </c>
      <c r="E21" s="87"/>
      <c r="F21" s="28"/>
      <c r="G21" s="35"/>
    </row>
    <row r="22" spans="1:7" ht="4.5" customHeight="1" x14ac:dyDescent="0.3">
      <c r="A22" s="18"/>
      <c r="B22" s="18" t="s">
        <v>12</v>
      </c>
      <c r="C22" s="18"/>
      <c r="D22" s="18"/>
      <c r="E22" s="18"/>
      <c r="F22" s="36"/>
      <c r="G22" s="18"/>
    </row>
    <row r="23" spans="1:7" ht="27.75" customHeight="1" x14ac:dyDescent="0.3">
      <c r="A23" s="18"/>
      <c r="B23" s="74" t="s">
        <v>45</v>
      </c>
      <c r="C23" s="74"/>
      <c r="D23" s="74"/>
      <c r="E23" s="37"/>
      <c r="F23" s="18"/>
      <c r="G23" s="38"/>
    </row>
    <row r="24" spans="1:7" x14ac:dyDescent="0.3">
      <c r="A24" s="18"/>
      <c r="B24" s="74" t="s">
        <v>42</v>
      </c>
      <c r="C24" s="74"/>
      <c r="D24" s="74"/>
      <c r="E24" s="18"/>
      <c r="F24" s="18"/>
      <c r="G24" s="18" t="s">
        <v>43</v>
      </c>
    </row>
    <row r="26" spans="1:7" x14ac:dyDescent="0.3">
      <c r="E26" s="11" t="s">
        <v>12</v>
      </c>
    </row>
    <row r="29" spans="1:7" x14ac:dyDescent="0.3">
      <c r="E29" s="11" t="s">
        <v>12</v>
      </c>
    </row>
    <row r="30" spans="1:7" x14ac:dyDescent="0.3">
      <c r="G30" s="11" t="s">
        <v>12</v>
      </c>
    </row>
  </sheetData>
  <mergeCells count="24">
    <mergeCell ref="B10:D10"/>
    <mergeCell ref="E10:G10"/>
    <mergeCell ref="B1:G1"/>
    <mergeCell ref="B3:G3"/>
    <mergeCell ref="B8:G8"/>
    <mergeCell ref="B9:D9"/>
    <mergeCell ref="E9:G9"/>
    <mergeCell ref="B12:D12"/>
    <mergeCell ref="E12:G12"/>
    <mergeCell ref="B11:D11"/>
    <mergeCell ref="E11:G11"/>
    <mergeCell ref="B14:D14"/>
    <mergeCell ref="E14:G14"/>
    <mergeCell ref="B13:D13"/>
    <mergeCell ref="E13:G13"/>
    <mergeCell ref="B15:D15"/>
    <mergeCell ref="E15:G15"/>
    <mergeCell ref="B24:D24"/>
    <mergeCell ref="B16:D16"/>
    <mergeCell ref="E16:G16"/>
    <mergeCell ref="B19:G19"/>
    <mergeCell ref="D20:E20"/>
    <mergeCell ref="D21:E21"/>
    <mergeCell ref="B23:D23"/>
  </mergeCells>
  <phoneticPr fontId="5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31"/>
  <sheetViews>
    <sheetView workbookViewId="0">
      <selection sqref="A1:IV65536"/>
    </sheetView>
  </sheetViews>
  <sheetFormatPr defaultColWidth="29.28515625" defaultRowHeight="18.75" x14ac:dyDescent="0.3"/>
  <cols>
    <col min="1" max="1" width="1.42578125" style="11" customWidth="1"/>
    <col min="2" max="2" width="29.28515625" style="11"/>
    <col min="3" max="3" width="26" style="11" customWidth="1"/>
    <col min="4" max="4" width="18.140625" style="11" customWidth="1"/>
    <col min="5" max="5" width="21.85546875" style="11" customWidth="1"/>
    <col min="6" max="6" width="21.42578125" style="11" customWidth="1"/>
    <col min="7" max="7" width="25.5703125" style="11" customWidth="1"/>
    <col min="8" max="16384" width="29.28515625" style="11"/>
  </cols>
  <sheetData>
    <row r="1" spans="1:8" x14ac:dyDescent="0.3">
      <c r="A1" s="18" t="s">
        <v>12</v>
      </c>
      <c r="B1" s="98" t="s">
        <v>56</v>
      </c>
      <c r="C1" s="98"/>
      <c r="D1" s="98"/>
      <c r="E1" s="98"/>
      <c r="F1" s="98"/>
      <c r="G1" s="98"/>
    </row>
    <row r="2" spans="1:8" ht="19.5" thickBot="1" x14ac:dyDescent="0.35">
      <c r="A2" s="18"/>
      <c r="B2" s="39"/>
      <c r="C2" s="39"/>
      <c r="D2" s="39"/>
      <c r="E2" s="39"/>
      <c r="F2" s="39"/>
      <c r="G2" s="39"/>
    </row>
    <row r="3" spans="1:8" ht="19.5" thickBot="1" x14ac:dyDescent="0.35">
      <c r="A3" s="19"/>
      <c r="B3" s="81" t="s">
        <v>144</v>
      </c>
      <c r="C3" s="82"/>
      <c r="D3" s="82"/>
      <c r="E3" s="82"/>
      <c r="F3" s="82"/>
      <c r="G3" s="83"/>
    </row>
    <row r="4" spans="1:8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8" s="24" customFormat="1" ht="19.5" thickBot="1" x14ac:dyDescent="0.35">
      <c r="A5" s="20"/>
      <c r="B5" s="25">
        <v>0</v>
      </c>
      <c r="C5" s="26">
        <v>30826.03</v>
      </c>
      <c r="D5" s="27">
        <v>381235.98</v>
      </c>
      <c r="E5" s="28">
        <v>337855.32</v>
      </c>
      <c r="F5" s="41">
        <v>0</v>
      </c>
      <c r="G5" s="29">
        <f>D5-E5+C5</f>
        <v>74206.689999999973</v>
      </c>
    </row>
    <row r="6" spans="1:8" x14ac:dyDescent="0.3">
      <c r="A6" s="18"/>
      <c r="B6" s="18"/>
      <c r="C6" s="18"/>
      <c r="D6" s="30"/>
      <c r="E6" s="31"/>
      <c r="F6" s="32"/>
      <c r="G6" s="30"/>
    </row>
    <row r="7" spans="1:8" ht="19.5" thickBot="1" x14ac:dyDescent="0.35">
      <c r="A7" s="18"/>
      <c r="B7" s="18"/>
      <c r="C7" s="18"/>
      <c r="D7" s="18"/>
      <c r="E7" s="18"/>
      <c r="F7" s="18"/>
      <c r="G7" s="18"/>
    </row>
    <row r="8" spans="1:8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8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8" x14ac:dyDescent="0.3">
      <c r="A10" s="18"/>
      <c r="B10" s="112" t="s">
        <v>150</v>
      </c>
      <c r="C10" s="91"/>
      <c r="D10" s="113"/>
      <c r="E10" s="109">
        <v>17282.82</v>
      </c>
      <c r="F10" s="110"/>
      <c r="G10" s="111"/>
    </row>
    <row r="11" spans="1:8" x14ac:dyDescent="0.3">
      <c r="A11" s="18"/>
      <c r="B11" s="90" t="s">
        <v>151</v>
      </c>
      <c r="C11" s="91"/>
      <c r="D11" s="91"/>
      <c r="E11" s="110">
        <v>28862.959999999999</v>
      </c>
      <c r="F11" s="110"/>
      <c r="G11" s="110"/>
    </row>
    <row r="12" spans="1:8" x14ac:dyDescent="0.3">
      <c r="A12" s="18"/>
      <c r="B12" s="90" t="s">
        <v>62</v>
      </c>
      <c r="C12" s="91"/>
      <c r="D12" s="108"/>
      <c r="E12" s="92">
        <v>8915.14</v>
      </c>
      <c r="F12" s="93"/>
      <c r="G12" s="135"/>
    </row>
    <row r="13" spans="1:8" x14ac:dyDescent="0.3">
      <c r="A13" s="18"/>
      <c r="B13" s="90" t="s">
        <v>152</v>
      </c>
      <c r="C13" s="91"/>
      <c r="D13" s="108"/>
      <c r="E13" s="92">
        <v>317422.84999999998</v>
      </c>
      <c r="F13" s="93"/>
      <c r="G13" s="135"/>
    </row>
    <row r="14" spans="1:8" x14ac:dyDescent="0.3">
      <c r="A14" s="18"/>
      <c r="B14" s="90" t="s">
        <v>66</v>
      </c>
      <c r="C14" s="91"/>
      <c r="D14" s="108"/>
      <c r="E14" s="92">
        <v>18707.87</v>
      </c>
      <c r="F14" s="93"/>
      <c r="G14" s="135"/>
    </row>
    <row r="15" spans="1:8" x14ac:dyDescent="0.3">
      <c r="A15" s="18"/>
      <c r="B15" s="90" t="s">
        <v>51</v>
      </c>
      <c r="C15" s="91"/>
      <c r="D15" s="91"/>
      <c r="E15" s="92">
        <v>23978.58</v>
      </c>
      <c r="F15" s="93"/>
      <c r="G15" s="135"/>
    </row>
    <row r="16" spans="1:8" x14ac:dyDescent="0.3">
      <c r="A16" s="18"/>
      <c r="B16" s="95" t="s">
        <v>7</v>
      </c>
      <c r="C16" s="96"/>
      <c r="D16" s="97"/>
      <c r="E16" s="88">
        <f>SUM(E10:G15)</f>
        <v>415170.22</v>
      </c>
      <c r="F16" s="88"/>
      <c r="G16" s="88"/>
      <c r="H16" s="33"/>
    </row>
    <row r="17" spans="1:7" ht="42" customHeight="1" thickBot="1" x14ac:dyDescent="0.35">
      <c r="A17" s="18"/>
      <c r="B17" s="75" t="s">
        <v>61</v>
      </c>
      <c r="C17" s="76"/>
      <c r="D17" s="77"/>
      <c r="E17" s="78">
        <f>B5+E5+F5-E16</f>
        <v>-77314.899999999965</v>
      </c>
      <c r="F17" s="79"/>
      <c r="G17" s="80"/>
    </row>
    <row r="18" spans="1:7" x14ac:dyDescent="0.3">
      <c r="A18" s="18"/>
      <c r="B18" s="18"/>
      <c r="C18" s="18"/>
      <c r="D18" s="18"/>
      <c r="E18" s="18"/>
      <c r="F18" s="30"/>
      <c r="G18" s="18"/>
    </row>
    <row r="19" spans="1:7" x14ac:dyDescent="0.3">
      <c r="A19" s="18"/>
      <c r="B19" s="18"/>
      <c r="C19" s="18"/>
      <c r="D19" s="18"/>
      <c r="E19" s="18"/>
      <c r="F19" s="18"/>
      <c r="G19" s="18"/>
    </row>
    <row r="20" spans="1:7" ht="19.5" hidden="1" thickBot="1" x14ac:dyDescent="0.35">
      <c r="A20" s="18"/>
      <c r="B20" s="81" t="s">
        <v>8</v>
      </c>
      <c r="C20" s="82"/>
      <c r="D20" s="82"/>
      <c r="E20" s="82"/>
      <c r="F20" s="82"/>
      <c r="G20" s="83"/>
    </row>
    <row r="21" spans="1:7" ht="57" hidden="1" thickBot="1" x14ac:dyDescent="0.35">
      <c r="A21" s="18"/>
      <c r="B21" s="21" t="s">
        <v>9</v>
      </c>
      <c r="C21" s="21"/>
      <c r="D21" s="84" t="s">
        <v>10</v>
      </c>
      <c r="E21" s="85"/>
      <c r="F21" s="40"/>
      <c r="G21" s="23" t="s">
        <v>11</v>
      </c>
    </row>
    <row r="22" spans="1:7" ht="19.5" hidden="1" thickBot="1" x14ac:dyDescent="0.35">
      <c r="A22" s="18"/>
      <c r="B22" s="34">
        <v>3554.3</v>
      </c>
      <c r="C22" s="34"/>
      <c r="D22" s="86">
        <f>B22*6.81*12</f>
        <v>290457.39600000001</v>
      </c>
      <c r="E22" s="87"/>
      <c r="F22" s="28"/>
      <c r="G22" s="35"/>
    </row>
    <row r="23" spans="1:7" ht="4.5" customHeight="1" x14ac:dyDescent="0.3">
      <c r="A23" s="18"/>
      <c r="B23" s="18" t="s">
        <v>12</v>
      </c>
      <c r="C23" s="18"/>
      <c r="D23" s="18"/>
      <c r="E23" s="18"/>
      <c r="F23" s="36"/>
      <c r="G23" s="18"/>
    </row>
    <row r="24" spans="1:7" ht="27.75" customHeight="1" x14ac:dyDescent="0.3">
      <c r="A24" s="18"/>
      <c r="B24" s="74" t="s">
        <v>45</v>
      </c>
      <c r="C24" s="74"/>
      <c r="D24" s="74"/>
      <c r="E24" s="37"/>
      <c r="F24" s="18"/>
      <c r="G24" s="38"/>
    </row>
    <row r="25" spans="1:7" x14ac:dyDescent="0.3">
      <c r="A25" s="18"/>
      <c r="B25" s="74" t="s">
        <v>42</v>
      </c>
      <c r="C25" s="74"/>
      <c r="D25" s="74"/>
      <c r="E25" s="18"/>
      <c r="F25" s="18"/>
      <c r="G25" s="18" t="s">
        <v>43</v>
      </c>
    </row>
    <row r="27" spans="1:7" x14ac:dyDescent="0.3">
      <c r="E27" s="11" t="s">
        <v>12</v>
      </c>
    </row>
    <row r="30" spans="1:7" x14ac:dyDescent="0.3">
      <c r="E30" s="11" t="s">
        <v>12</v>
      </c>
    </row>
    <row r="31" spans="1:7" x14ac:dyDescent="0.3">
      <c r="G31" s="11" t="s">
        <v>12</v>
      </c>
    </row>
  </sheetData>
  <mergeCells count="26">
    <mergeCell ref="B10:D10"/>
    <mergeCell ref="E10:G10"/>
    <mergeCell ref="B1:G1"/>
    <mergeCell ref="B3:G3"/>
    <mergeCell ref="B8:G8"/>
    <mergeCell ref="B9:D9"/>
    <mergeCell ref="E9:G9"/>
    <mergeCell ref="B13:D13"/>
    <mergeCell ref="E13:G13"/>
    <mergeCell ref="B12:D12"/>
    <mergeCell ref="E12:G12"/>
    <mergeCell ref="B11:D11"/>
    <mergeCell ref="E11:G11"/>
    <mergeCell ref="B15:D15"/>
    <mergeCell ref="E15:G15"/>
    <mergeCell ref="B14:D14"/>
    <mergeCell ref="E14:G14"/>
    <mergeCell ref="B16:D16"/>
    <mergeCell ref="E16:G16"/>
    <mergeCell ref="B25:D25"/>
    <mergeCell ref="B17:D17"/>
    <mergeCell ref="E17:G17"/>
    <mergeCell ref="B20:G20"/>
    <mergeCell ref="D21:E21"/>
    <mergeCell ref="D22:E22"/>
    <mergeCell ref="B24:D24"/>
  </mergeCells>
  <phoneticPr fontId="5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workbookViewId="0">
      <selection activeCell="B8" sqref="B8:G8"/>
    </sheetView>
  </sheetViews>
  <sheetFormatPr defaultColWidth="29.28515625" defaultRowHeight="18.75" x14ac:dyDescent="0.3"/>
  <cols>
    <col min="1" max="1" width="1.42578125" style="52" customWidth="1"/>
    <col min="2" max="2" width="29.28515625" style="52"/>
    <col min="3" max="3" width="26" style="52" customWidth="1"/>
    <col min="4" max="4" width="18.140625" style="52" customWidth="1"/>
    <col min="5" max="5" width="21.85546875" style="52" customWidth="1"/>
    <col min="6" max="6" width="21.42578125" style="52" customWidth="1"/>
    <col min="7" max="7" width="25.5703125" style="52" customWidth="1"/>
    <col min="8" max="16384" width="29.28515625" style="52"/>
  </cols>
  <sheetData>
    <row r="1" spans="1:7" x14ac:dyDescent="0.3">
      <c r="A1" s="51" t="s">
        <v>12</v>
      </c>
      <c r="B1" s="159" t="s">
        <v>57</v>
      </c>
      <c r="C1" s="159"/>
      <c r="D1" s="159"/>
      <c r="E1" s="159"/>
      <c r="F1" s="159"/>
      <c r="G1" s="159"/>
    </row>
    <row r="2" spans="1:7" ht="19.5" thickBot="1" x14ac:dyDescent="0.35">
      <c r="A2" s="51"/>
      <c r="B2" s="53"/>
      <c r="C2" s="53"/>
      <c r="D2" s="53"/>
      <c r="E2" s="53"/>
      <c r="F2" s="53"/>
      <c r="G2" s="53"/>
    </row>
    <row r="3" spans="1:7" ht="19.5" thickBot="1" x14ac:dyDescent="0.35">
      <c r="A3" s="54"/>
      <c r="B3" s="144" t="s">
        <v>144</v>
      </c>
      <c r="C3" s="145"/>
      <c r="D3" s="145"/>
      <c r="E3" s="145"/>
      <c r="F3" s="145"/>
      <c r="G3" s="146"/>
    </row>
    <row r="4" spans="1:7" s="59" customFormat="1" ht="57" thickBot="1" x14ac:dyDescent="0.3">
      <c r="A4" s="55"/>
      <c r="B4" s="56" t="s">
        <v>0</v>
      </c>
      <c r="C4" s="56" t="s">
        <v>44</v>
      </c>
      <c r="D4" s="57" t="s">
        <v>1</v>
      </c>
      <c r="E4" s="57" t="s">
        <v>2</v>
      </c>
      <c r="F4" s="57" t="s">
        <v>3</v>
      </c>
      <c r="G4" s="58" t="s">
        <v>4</v>
      </c>
    </row>
    <row r="5" spans="1:7" s="59" customFormat="1" ht="19.5" thickBot="1" x14ac:dyDescent="0.35">
      <c r="A5" s="55"/>
      <c r="B5" s="60">
        <v>0</v>
      </c>
      <c r="C5" s="61">
        <v>29507.39</v>
      </c>
      <c r="D5" s="62">
        <v>364927.92</v>
      </c>
      <c r="E5" s="63">
        <v>342095.8</v>
      </c>
      <c r="F5" s="47">
        <v>80</v>
      </c>
      <c r="G5" s="64">
        <f>D5-E5+C5</f>
        <v>52339.509999999995</v>
      </c>
    </row>
    <row r="6" spans="1:7" x14ac:dyDescent="0.3">
      <c r="A6" s="51"/>
      <c r="B6" s="51"/>
      <c r="C6" s="51"/>
      <c r="D6" s="65"/>
      <c r="E6" s="66"/>
      <c r="F6" s="67"/>
      <c r="G6" s="65"/>
    </row>
    <row r="7" spans="1:7" ht="19.5" thickBot="1" x14ac:dyDescent="0.35">
      <c r="A7" s="51"/>
      <c r="B7" s="51"/>
      <c r="C7" s="51"/>
      <c r="D7" s="51"/>
      <c r="E7" s="51"/>
      <c r="F7" s="51"/>
      <c r="G7" s="51"/>
    </row>
    <row r="8" spans="1:7" ht="19.5" thickBot="1" x14ac:dyDescent="0.35">
      <c r="A8" s="51"/>
      <c r="B8" s="160" t="s">
        <v>60</v>
      </c>
      <c r="C8" s="161"/>
      <c r="D8" s="161"/>
      <c r="E8" s="161"/>
      <c r="F8" s="161"/>
      <c r="G8" s="162"/>
    </row>
    <row r="9" spans="1:7" x14ac:dyDescent="0.3">
      <c r="A9" s="51"/>
      <c r="B9" s="163" t="s">
        <v>5</v>
      </c>
      <c r="C9" s="164"/>
      <c r="D9" s="165"/>
      <c r="E9" s="166" t="s">
        <v>6</v>
      </c>
      <c r="F9" s="167"/>
      <c r="G9" s="168"/>
    </row>
    <row r="10" spans="1:7" x14ac:dyDescent="0.3">
      <c r="A10" s="51"/>
      <c r="B10" s="157" t="s">
        <v>102</v>
      </c>
      <c r="C10" s="152"/>
      <c r="D10" s="158"/>
      <c r="E10" s="124">
        <v>247975.39</v>
      </c>
      <c r="F10" s="125"/>
      <c r="G10" s="126"/>
    </row>
    <row r="11" spans="1:7" x14ac:dyDescent="0.3">
      <c r="A11" s="51"/>
      <c r="B11" s="151" t="s">
        <v>153</v>
      </c>
      <c r="C11" s="152"/>
      <c r="D11" s="152"/>
      <c r="E11" s="125">
        <v>15080.12</v>
      </c>
      <c r="F11" s="125"/>
      <c r="G11" s="125"/>
    </row>
    <row r="12" spans="1:7" x14ac:dyDescent="0.3">
      <c r="A12" s="51"/>
      <c r="B12" s="151" t="s">
        <v>51</v>
      </c>
      <c r="C12" s="152"/>
      <c r="D12" s="152"/>
      <c r="E12" s="153">
        <v>55022.74</v>
      </c>
      <c r="F12" s="128"/>
      <c r="G12" s="154"/>
    </row>
    <row r="13" spans="1:7" x14ac:dyDescent="0.3">
      <c r="A13" s="51"/>
      <c r="B13" s="121" t="s">
        <v>7</v>
      </c>
      <c r="C13" s="155"/>
      <c r="D13" s="156"/>
      <c r="E13" s="122">
        <f>E10+E11+E12</f>
        <v>318078.25</v>
      </c>
      <c r="F13" s="122"/>
      <c r="G13" s="122"/>
    </row>
    <row r="14" spans="1:7" ht="42" customHeight="1" thickBot="1" x14ac:dyDescent="0.35">
      <c r="A14" s="51"/>
      <c r="B14" s="138" t="s">
        <v>61</v>
      </c>
      <c r="C14" s="139"/>
      <c r="D14" s="140"/>
      <c r="E14" s="141">
        <f>B5+E5+F5-E13</f>
        <v>24097.549999999988</v>
      </c>
      <c r="F14" s="142"/>
      <c r="G14" s="143"/>
    </row>
    <row r="15" spans="1:7" x14ac:dyDescent="0.3">
      <c r="A15" s="51"/>
      <c r="B15" s="51"/>
      <c r="C15" s="51"/>
      <c r="D15" s="51"/>
      <c r="E15" s="51"/>
      <c r="F15" s="65"/>
      <c r="G15" s="51"/>
    </row>
    <row r="16" spans="1:7" x14ac:dyDescent="0.3">
      <c r="A16" s="51"/>
      <c r="B16" s="51"/>
      <c r="C16" s="51"/>
      <c r="D16" s="51"/>
      <c r="E16" s="51"/>
      <c r="F16" s="51"/>
      <c r="G16" s="51"/>
    </row>
    <row r="17" spans="1:7" ht="19.5" hidden="1" thickBot="1" x14ac:dyDescent="0.35">
      <c r="A17" s="51"/>
      <c r="B17" s="144" t="s">
        <v>8</v>
      </c>
      <c r="C17" s="145"/>
      <c r="D17" s="145"/>
      <c r="E17" s="145"/>
      <c r="F17" s="145"/>
      <c r="G17" s="146"/>
    </row>
    <row r="18" spans="1:7" ht="57" hidden="1" thickBot="1" x14ac:dyDescent="0.35">
      <c r="A18" s="51"/>
      <c r="B18" s="56" t="s">
        <v>9</v>
      </c>
      <c r="C18" s="56"/>
      <c r="D18" s="147" t="s">
        <v>10</v>
      </c>
      <c r="E18" s="148"/>
      <c r="F18" s="68"/>
      <c r="G18" s="58" t="s">
        <v>11</v>
      </c>
    </row>
    <row r="19" spans="1:7" ht="19.5" hidden="1" thickBot="1" x14ac:dyDescent="0.35">
      <c r="A19" s="51"/>
      <c r="B19" s="69">
        <v>3554.3</v>
      </c>
      <c r="C19" s="69"/>
      <c r="D19" s="149">
        <f>B19*6.81*12</f>
        <v>290457.39600000001</v>
      </c>
      <c r="E19" s="150"/>
      <c r="F19" s="63"/>
      <c r="G19" s="70"/>
    </row>
    <row r="20" spans="1:7" ht="4.5" customHeight="1" x14ac:dyDescent="0.3">
      <c r="A20" s="51"/>
      <c r="B20" s="51" t="s">
        <v>12</v>
      </c>
      <c r="C20" s="51"/>
      <c r="D20" s="51"/>
      <c r="E20" s="51"/>
      <c r="F20" s="71"/>
      <c r="G20" s="51"/>
    </row>
    <row r="21" spans="1:7" ht="27.75" customHeight="1" x14ac:dyDescent="0.3">
      <c r="A21" s="51"/>
      <c r="B21" s="137" t="s">
        <v>45</v>
      </c>
      <c r="C21" s="137"/>
      <c r="D21" s="137"/>
      <c r="E21" s="72"/>
      <c r="F21" s="51"/>
      <c r="G21" s="73"/>
    </row>
    <row r="22" spans="1:7" x14ac:dyDescent="0.3">
      <c r="A22" s="51"/>
      <c r="B22" s="137" t="s">
        <v>42</v>
      </c>
      <c r="C22" s="137"/>
      <c r="D22" s="137"/>
      <c r="E22" s="51"/>
      <c r="F22" s="51"/>
      <c r="G22" s="51" t="s">
        <v>43</v>
      </c>
    </row>
    <row r="24" spans="1:7" x14ac:dyDescent="0.3">
      <c r="E24" s="52" t="s">
        <v>12</v>
      </c>
    </row>
    <row r="27" spans="1:7" x14ac:dyDescent="0.3">
      <c r="E27" s="52" t="s">
        <v>12</v>
      </c>
    </row>
    <row r="28" spans="1:7" x14ac:dyDescent="0.3">
      <c r="G28" s="52" t="s">
        <v>12</v>
      </c>
    </row>
  </sheetData>
  <mergeCells count="20">
    <mergeCell ref="B10:D10"/>
    <mergeCell ref="E10:G10"/>
    <mergeCell ref="B1:G1"/>
    <mergeCell ref="B3:G3"/>
    <mergeCell ref="B8:G8"/>
    <mergeCell ref="B9:D9"/>
    <mergeCell ref="E9:G9"/>
    <mergeCell ref="B11:D11"/>
    <mergeCell ref="E11:G11"/>
    <mergeCell ref="B12:D12"/>
    <mergeCell ref="E12:G12"/>
    <mergeCell ref="B13:D13"/>
    <mergeCell ref="E13:G13"/>
    <mergeCell ref="B22:D22"/>
    <mergeCell ref="B14:D14"/>
    <mergeCell ref="E14:G14"/>
    <mergeCell ref="B17:G17"/>
    <mergeCell ref="D18:E18"/>
    <mergeCell ref="D19:E19"/>
    <mergeCell ref="B21:D2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workbookViewId="0">
      <selection sqref="A1:IV65536"/>
    </sheetView>
  </sheetViews>
  <sheetFormatPr defaultColWidth="29.28515625" defaultRowHeight="18.75" x14ac:dyDescent="0.3"/>
  <cols>
    <col min="1" max="1" width="2.5703125" style="11" customWidth="1"/>
    <col min="2" max="2" width="27" style="11" customWidth="1"/>
    <col min="3" max="3" width="25.42578125" style="11" customWidth="1"/>
    <col min="4" max="4" width="15.5703125" style="11" customWidth="1"/>
    <col min="5" max="5" width="21.5703125" style="11" customWidth="1"/>
    <col min="6" max="6" width="20.85546875" style="11" customWidth="1"/>
    <col min="7" max="7" width="23.140625" style="11" customWidth="1"/>
    <col min="8" max="16384" width="29.28515625" style="11"/>
  </cols>
  <sheetData>
    <row r="1" spans="1:12" x14ac:dyDescent="0.3">
      <c r="A1" s="18" t="s">
        <v>12</v>
      </c>
      <c r="B1" s="98" t="s">
        <v>16</v>
      </c>
      <c r="C1" s="98"/>
      <c r="D1" s="98"/>
      <c r="E1" s="98"/>
      <c r="F1" s="98"/>
      <c r="G1" s="98"/>
    </row>
    <row r="2" spans="1:12" ht="19.5" thickBot="1" x14ac:dyDescent="0.35">
      <c r="A2" s="18"/>
      <c r="B2" s="39"/>
      <c r="C2" s="39"/>
      <c r="D2" s="39"/>
      <c r="E2" s="39"/>
      <c r="F2" s="39"/>
      <c r="G2" s="39"/>
    </row>
    <row r="3" spans="1:12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12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12" s="24" customFormat="1" ht="19.5" thickBot="1" x14ac:dyDescent="0.35">
      <c r="A5" s="20"/>
      <c r="B5" s="25">
        <v>-79643.33</v>
      </c>
      <c r="C5" s="26">
        <v>42637.14</v>
      </c>
      <c r="D5" s="27">
        <v>267007.5</v>
      </c>
      <c r="E5" s="28">
        <v>269926.2</v>
      </c>
      <c r="F5" s="41">
        <v>4944.76</v>
      </c>
      <c r="G5" s="29">
        <f>D5-E5+C5</f>
        <v>39718.439999999988</v>
      </c>
    </row>
    <row r="6" spans="1:12" x14ac:dyDescent="0.3">
      <c r="A6" s="18"/>
      <c r="B6" s="18"/>
      <c r="C6" s="18"/>
      <c r="D6" s="30"/>
      <c r="E6" s="31"/>
      <c r="F6" s="32"/>
      <c r="G6" s="30"/>
    </row>
    <row r="7" spans="1:12" ht="19.5" thickBot="1" x14ac:dyDescent="0.35">
      <c r="A7" s="18"/>
      <c r="B7" s="18"/>
      <c r="C7" s="18"/>
      <c r="D7" s="18"/>
      <c r="E7" s="18"/>
      <c r="F7" s="18"/>
      <c r="G7" s="18"/>
    </row>
    <row r="8" spans="1:12" ht="19.5" thickBot="1" x14ac:dyDescent="0.35">
      <c r="A8" s="18"/>
      <c r="B8" s="100" t="s">
        <v>60</v>
      </c>
      <c r="C8" s="99"/>
      <c r="D8" s="99"/>
      <c r="E8" s="99"/>
      <c r="F8" s="99"/>
      <c r="G8" s="101"/>
      <c r="I8" s="9"/>
      <c r="J8" s="6"/>
      <c r="K8" s="8"/>
      <c r="L8" s="8"/>
    </row>
    <row r="9" spans="1:12" x14ac:dyDescent="0.3">
      <c r="A9" s="18"/>
      <c r="B9" s="102" t="s">
        <v>5</v>
      </c>
      <c r="C9" s="103"/>
      <c r="D9" s="104"/>
      <c r="E9" s="105" t="s">
        <v>6</v>
      </c>
      <c r="F9" s="106"/>
      <c r="G9" s="107"/>
      <c r="I9" s="9"/>
      <c r="J9" s="6"/>
      <c r="K9" s="8"/>
      <c r="L9" s="8"/>
    </row>
    <row r="10" spans="1:12" x14ac:dyDescent="0.3">
      <c r="A10" s="18"/>
      <c r="B10" s="112" t="s">
        <v>72</v>
      </c>
      <c r="C10" s="91"/>
      <c r="D10" s="116"/>
      <c r="E10" s="110">
        <v>30700.76</v>
      </c>
      <c r="F10" s="110"/>
      <c r="G10" s="110"/>
      <c r="I10" s="9"/>
      <c r="J10" s="6"/>
      <c r="K10" s="8"/>
      <c r="L10" s="8"/>
    </row>
    <row r="11" spans="1:12" x14ac:dyDescent="0.3">
      <c r="A11" s="18"/>
      <c r="B11" s="110" t="s">
        <v>73</v>
      </c>
      <c r="C11" s="110"/>
      <c r="D11" s="92"/>
      <c r="E11" s="115">
        <v>21090.39</v>
      </c>
      <c r="F11" s="115"/>
      <c r="G11" s="115"/>
      <c r="I11" s="9"/>
      <c r="J11" s="6"/>
      <c r="K11" s="8"/>
      <c r="L11" s="8"/>
    </row>
    <row r="12" spans="1:12" x14ac:dyDescent="0.3">
      <c r="A12" s="18"/>
      <c r="B12" s="112" t="s">
        <v>74</v>
      </c>
      <c r="C12" s="91"/>
      <c r="D12" s="116"/>
      <c r="E12" s="117">
        <v>22532.06</v>
      </c>
      <c r="F12" s="118"/>
      <c r="G12" s="119"/>
    </row>
    <row r="13" spans="1:12" x14ac:dyDescent="0.3">
      <c r="A13" s="18"/>
      <c r="B13" s="90" t="s">
        <v>75</v>
      </c>
      <c r="C13" s="91"/>
      <c r="D13" s="91"/>
      <c r="E13" s="110">
        <v>16489.41</v>
      </c>
      <c r="F13" s="110"/>
      <c r="G13" s="110"/>
    </row>
    <row r="14" spans="1:12" x14ac:dyDescent="0.3">
      <c r="A14" s="18"/>
      <c r="B14" s="95" t="s">
        <v>7</v>
      </c>
      <c r="C14" s="96"/>
      <c r="D14" s="97"/>
      <c r="E14" s="88">
        <f>SUM(E10:G13)</f>
        <v>90812.62</v>
      </c>
      <c r="F14" s="88"/>
      <c r="G14" s="88"/>
    </row>
    <row r="15" spans="1:12" ht="37.5" customHeight="1" thickBot="1" x14ac:dyDescent="0.35">
      <c r="A15" s="18"/>
      <c r="B15" s="75" t="s">
        <v>61</v>
      </c>
      <c r="C15" s="76"/>
      <c r="D15" s="77"/>
      <c r="E15" s="78">
        <f>B5+E5+F5-E14</f>
        <v>104415.01000000001</v>
      </c>
      <c r="F15" s="79"/>
      <c r="G15" s="80"/>
    </row>
    <row r="16" spans="1:12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2589.6999999999998</v>
      </c>
      <c r="C19" s="34"/>
      <c r="D19" s="86">
        <f>B19*6.81*12</f>
        <v>211630.28399999996</v>
      </c>
      <c r="E19" s="87"/>
      <c r="F19" s="28"/>
      <c r="G19" s="35"/>
    </row>
    <row r="20" spans="1:7" x14ac:dyDescent="0.3">
      <c r="A20" s="18"/>
      <c r="B20" s="18" t="s">
        <v>12</v>
      </c>
      <c r="C20" s="18"/>
      <c r="D20" s="18"/>
      <c r="E20" s="18"/>
      <c r="F20" s="45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46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2">
    <mergeCell ref="B10:D10"/>
    <mergeCell ref="E10:G10"/>
    <mergeCell ref="B1:G1"/>
    <mergeCell ref="B3:G3"/>
    <mergeCell ref="B8:G8"/>
    <mergeCell ref="B9:D9"/>
    <mergeCell ref="E9:G9"/>
    <mergeCell ref="B14:D14"/>
    <mergeCell ref="E14:G14"/>
    <mergeCell ref="B11:D11"/>
    <mergeCell ref="B13:D13"/>
    <mergeCell ref="E13:G13"/>
    <mergeCell ref="E11:G11"/>
    <mergeCell ref="B12:D12"/>
    <mergeCell ref="E12:G12"/>
    <mergeCell ref="B22:D22"/>
    <mergeCell ref="B15:D15"/>
    <mergeCell ref="E15:G15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workbookViewId="0">
      <selection activeCell="E13" sqref="E13:G13"/>
    </sheetView>
  </sheetViews>
  <sheetFormatPr defaultColWidth="29.28515625" defaultRowHeight="18.75" x14ac:dyDescent="0.3"/>
  <cols>
    <col min="1" max="1" width="2.140625" style="11" customWidth="1"/>
    <col min="2" max="2" width="27.140625" style="11" customWidth="1"/>
    <col min="3" max="3" width="25.7109375" style="11" customWidth="1"/>
    <col min="4" max="4" width="18.7109375" style="11" customWidth="1"/>
    <col min="5" max="5" width="22.85546875" style="11" customWidth="1"/>
    <col min="6" max="6" width="21.28515625" style="11" customWidth="1"/>
    <col min="7" max="7" width="24.28515625" style="11" customWidth="1"/>
    <col min="8" max="16384" width="29.28515625" style="11"/>
  </cols>
  <sheetData>
    <row r="1" spans="1:12" x14ac:dyDescent="0.3">
      <c r="A1" s="18" t="s">
        <v>12</v>
      </c>
      <c r="B1" s="98" t="s">
        <v>17</v>
      </c>
      <c r="C1" s="98"/>
      <c r="D1" s="98"/>
      <c r="E1" s="98"/>
      <c r="F1" s="98"/>
      <c r="G1" s="98"/>
    </row>
    <row r="2" spans="1:12" ht="19.5" thickBot="1" x14ac:dyDescent="0.35">
      <c r="A2" s="18"/>
      <c r="B2" s="39"/>
      <c r="C2" s="39"/>
      <c r="D2" s="39"/>
      <c r="E2" s="39"/>
      <c r="F2" s="39"/>
      <c r="G2" s="39"/>
    </row>
    <row r="3" spans="1:12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12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12" s="24" customFormat="1" ht="19.5" thickBot="1" x14ac:dyDescent="0.35">
      <c r="A5" s="20"/>
      <c r="B5" s="25">
        <v>-48332.61</v>
      </c>
      <c r="C5" s="26">
        <v>94246.76</v>
      </c>
      <c r="D5" s="27">
        <v>267831.65999999997</v>
      </c>
      <c r="E5" s="28">
        <v>273314.26</v>
      </c>
      <c r="F5" s="47">
        <v>4671.43</v>
      </c>
      <c r="G5" s="29">
        <f>D5-E5+C5</f>
        <v>88764.15999999996</v>
      </c>
    </row>
    <row r="6" spans="1:12" x14ac:dyDescent="0.3">
      <c r="A6" s="18"/>
      <c r="B6" s="18"/>
      <c r="C6" s="18"/>
      <c r="D6" s="30"/>
      <c r="E6" s="31"/>
      <c r="F6" s="32"/>
      <c r="G6" s="30"/>
    </row>
    <row r="7" spans="1:12" ht="19.5" thickBot="1" x14ac:dyDescent="0.35">
      <c r="A7" s="18"/>
      <c r="B7" s="18"/>
      <c r="C7" s="18"/>
      <c r="D7" s="18"/>
      <c r="E7" s="18"/>
      <c r="F7" s="18"/>
      <c r="G7" s="18"/>
    </row>
    <row r="8" spans="1:12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12" x14ac:dyDescent="0.3">
      <c r="A9" s="18"/>
      <c r="B9" s="102" t="s">
        <v>5</v>
      </c>
      <c r="C9" s="103"/>
      <c r="D9" s="130"/>
      <c r="E9" s="105" t="s">
        <v>6</v>
      </c>
      <c r="F9" s="106"/>
      <c r="G9" s="107"/>
      <c r="I9" s="9"/>
      <c r="J9" s="6"/>
      <c r="K9" s="9"/>
      <c r="L9" s="8"/>
    </row>
    <row r="10" spans="1:12" x14ac:dyDescent="0.3">
      <c r="A10" s="18"/>
      <c r="B10" s="112" t="s">
        <v>76</v>
      </c>
      <c r="C10" s="91"/>
      <c r="D10" s="116"/>
      <c r="E10" s="124">
        <v>1890</v>
      </c>
      <c r="F10" s="125"/>
      <c r="G10" s="126"/>
      <c r="I10" s="9"/>
      <c r="J10" s="6"/>
      <c r="K10" s="8"/>
      <c r="L10" s="8"/>
    </row>
    <row r="11" spans="1:12" x14ac:dyDescent="0.3">
      <c r="A11" s="18"/>
      <c r="B11" s="90" t="s">
        <v>78</v>
      </c>
      <c r="C11" s="91"/>
      <c r="D11" s="91"/>
      <c r="E11" s="131">
        <f>17370*1.05</f>
        <v>18238.5</v>
      </c>
      <c r="F11" s="132"/>
      <c r="G11" s="133"/>
      <c r="H11" s="48"/>
      <c r="I11" s="9"/>
      <c r="J11" s="6"/>
      <c r="K11" s="8"/>
      <c r="L11" s="8"/>
    </row>
    <row r="12" spans="1:12" x14ac:dyDescent="0.3">
      <c r="A12" s="18"/>
      <c r="B12" s="90" t="s">
        <v>66</v>
      </c>
      <c r="C12" s="91"/>
      <c r="D12" s="91"/>
      <c r="E12" s="124">
        <v>5872.67</v>
      </c>
      <c r="F12" s="125"/>
      <c r="G12" s="126"/>
      <c r="I12" s="9"/>
      <c r="J12" s="6"/>
      <c r="K12" s="9"/>
      <c r="L12" s="8"/>
    </row>
    <row r="13" spans="1:12" x14ac:dyDescent="0.3">
      <c r="A13" s="18"/>
      <c r="B13" s="90" t="s">
        <v>77</v>
      </c>
      <c r="C13" s="91"/>
      <c r="D13" s="91"/>
      <c r="E13" s="127">
        <v>33289.57</v>
      </c>
      <c r="F13" s="128"/>
      <c r="G13" s="129"/>
      <c r="I13" s="9"/>
      <c r="J13" s="6"/>
      <c r="K13" s="8"/>
      <c r="L13" s="8"/>
    </row>
    <row r="14" spans="1:12" x14ac:dyDescent="0.3">
      <c r="A14" s="18"/>
      <c r="B14" s="95" t="s">
        <v>7</v>
      </c>
      <c r="C14" s="96"/>
      <c r="D14" s="97"/>
      <c r="E14" s="121">
        <f>E10+E12+E13+E11</f>
        <v>59290.74</v>
      </c>
      <c r="F14" s="122"/>
      <c r="G14" s="123"/>
    </row>
    <row r="15" spans="1:12" ht="37.5" customHeight="1" thickBot="1" x14ac:dyDescent="0.35">
      <c r="A15" s="18"/>
      <c r="B15" s="75" t="s">
        <v>61</v>
      </c>
      <c r="C15" s="76"/>
      <c r="D15" s="120"/>
      <c r="E15" s="78">
        <f>B5+E5+F5-E14</f>
        <v>170362.34000000003</v>
      </c>
      <c r="F15" s="79"/>
      <c r="G15" s="80"/>
    </row>
    <row r="16" spans="1:12" x14ac:dyDescent="0.3">
      <c r="A16" s="18"/>
      <c r="B16" s="18"/>
      <c r="C16" s="18"/>
      <c r="D16" s="18"/>
      <c r="E16" s="18"/>
      <c r="F16" s="18"/>
      <c r="G16" s="18"/>
    </row>
    <row r="17" spans="1:8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8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8" ht="19.5" hidden="1" thickBot="1" x14ac:dyDescent="0.35">
      <c r="A19" s="18"/>
      <c r="B19" s="34">
        <v>2594.1</v>
      </c>
      <c r="C19" s="34"/>
      <c r="D19" s="86">
        <f>B19*6.81*12</f>
        <v>211989.85200000001</v>
      </c>
      <c r="E19" s="87"/>
      <c r="F19" s="28"/>
      <c r="G19" s="35"/>
    </row>
    <row r="20" spans="1:8" x14ac:dyDescent="0.3">
      <c r="A20" s="18"/>
      <c r="B20" s="18" t="s">
        <v>12</v>
      </c>
      <c r="C20" s="18"/>
      <c r="D20" s="18"/>
      <c r="E20" s="18"/>
      <c r="F20" s="44"/>
      <c r="G20" s="18"/>
    </row>
    <row r="21" spans="1:8" x14ac:dyDescent="0.3">
      <c r="A21" s="18"/>
      <c r="B21" s="74" t="s">
        <v>41</v>
      </c>
      <c r="C21" s="74"/>
      <c r="D21" s="74"/>
      <c r="E21" s="37"/>
      <c r="F21" s="18"/>
      <c r="G21" s="38"/>
      <c r="H21" s="33"/>
    </row>
    <row r="22" spans="1:8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8" x14ac:dyDescent="0.3">
      <c r="D24" s="11" t="s">
        <v>12</v>
      </c>
      <c r="E24" s="11" t="s">
        <v>12</v>
      </c>
    </row>
    <row r="27" spans="1:8" x14ac:dyDescent="0.3">
      <c r="E27" s="11" t="s">
        <v>12</v>
      </c>
    </row>
    <row r="28" spans="1:8" x14ac:dyDescent="0.3">
      <c r="G28" s="11" t="s">
        <v>12</v>
      </c>
    </row>
  </sheetData>
  <mergeCells count="22">
    <mergeCell ref="B11:D11"/>
    <mergeCell ref="E11:G11"/>
    <mergeCell ref="B10:D10"/>
    <mergeCell ref="E10:G10"/>
    <mergeCell ref="B1:G1"/>
    <mergeCell ref="B3:G3"/>
    <mergeCell ref="B8:G8"/>
    <mergeCell ref="B9:D9"/>
    <mergeCell ref="E9:G9"/>
    <mergeCell ref="B14:D14"/>
    <mergeCell ref="E14:G14"/>
    <mergeCell ref="B12:D12"/>
    <mergeCell ref="E12:G12"/>
    <mergeCell ref="B13:D13"/>
    <mergeCell ref="E13:G13"/>
    <mergeCell ref="B22:D22"/>
    <mergeCell ref="B15:D15"/>
    <mergeCell ref="E15:G15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workbookViewId="0">
      <selection activeCell="B5" sqref="B5"/>
    </sheetView>
  </sheetViews>
  <sheetFormatPr defaultColWidth="29.28515625" defaultRowHeight="18.75" x14ac:dyDescent="0.3"/>
  <cols>
    <col min="1" max="1" width="6.140625" style="11" customWidth="1"/>
    <col min="2" max="2" width="27.42578125" style="11" customWidth="1"/>
    <col min="3" max="3" width="24.28515625" style="11" customWidth="1"/>
    <col min="4" max="4" width="16.7109375" style="11" customWidth="1"/>
    <col min="5" max="5" width="22.85546875" style="11" customWidth="1"/>
    <col min="6" max="6" width="21.28515625" style="11" customWidth="1"/>
    <col min="7" max="7" width="24.5703125" style="11" customWidth="1"/>
    <col min="8" max="16384" width="29.28515625" style="11"/>
  </cols>
  <sheetData>
    <row r="1" spans="1:12" x14ac:dyDescent="0.3">
      <c r="A1" s="18" t="s">
        <v>12</v>
      </c>
      <c r="B1" s="98" t="s">
        <v>18</v>
      </c>
      <c r="C1" s="98"/>
      <c r="D1" s="98"/>
      <c r="E1" s="98"/>
      <c r="F1" s="98"/>
      <c r="G1" s="98"/>
    </row>
    <row r="2" spans="1:12" ht="19.5" thickBot="1" x14ac:dyDescent="0.35">
      <c r="A2" s="18"/>
      <c r="B2" s="39"/>
      <c r="C2" s="39"/>
      <c r="D2" s="39"/>
      <c r="E2" s="39"/>
      <c r="F2" s="39"/>
      <c r="G2" s="39"/>
    </row>
    <row r="3" spans="1:12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12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12" s="24" customFormat="1" ht="19.5" thickBot="1" x14ac:dyDescent="0.35">
      <c r="A5" s="20"/>
      <c r="B5" s="25">
        <v>611794.27</v>
      </c>
      <c r="C5" s="26">
        <v>65658.62</v>
      </c>
      <c r="D5" s="27">
        <v>335030.19</v>
      </c>
      <c r="E5" s="28">
        <v>325174.98</v>
      </c>
      <c r="F5" s="41">
        <v>3053.33</v>
      </c>
      <c r="G5" s="29">
        <f>D5-E5+C5</f>
        <v>75513.830000000016</v>
      </c>
    </row>
    <row r="6" spans="1:12" x14ac:dyDescent="0.3">
      <c r="A6" s="18"/>
      <c r="B6" s="18"/>
      <c r="C6" s="18"/>
      <c r="D6" s="30"/>
      <c r="E6" s="31"/>
      <c r="F6" s="32"/>
      <c r="G6" s="30"/>
    </row>
    <row r="7" spans="1:12" ht="19.5" thickBot="1" x14ac:dyDescent="0.35">
      <c r="A7" s="18"/>
      <c r="B7" s="18"/>
      <c r="C7" s="18"/>
      <c r="D7" s="18"/>
      <c r="E7" s="18"/>
      <c r="F7" s="18"/>
      <c r="G7" s="18"/>
    </row>
    <row r="8" spans="1:12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12" x14ac:dyDescent="0.3">
      <c r="A9" s="18"/>
      <c r="B9" s="102" t="s">
        <v>5</v>
      </c>
      <c r="C9" s="103"/>
      <c r="D9" s="130"/>
      <c r="E9" s="105" t="s">
        <v>6</v>
      </c>
      <c r="F9" s="106"/>
      <c r="G9" s="107"/>
      <c r="I9" s="9"/>
      <c r="J9" s="10"/>
      <c r="K9" s="8"/>
      <c r="L9" s="8"/>
    </row>
    <row r="10" spans="1:12" x14ac:dyDescent="0.3">
      <c r="A10" s="18"/>
      <c r="B10" s="112" t="s">
        <v>79</v>
      </c>
      <c r="C10" s="91"/>
      <c r="D10" s="116"/>
      <c r="E10" s="109">
        <v>10500</v>
      </c>
      <c r="F10" s="110"/>
      <c r="G10" s="111"/>
      <c r="I10" s="9"/>
      <c r="J10" s="12"/>
      <c r="K10" s="8"/>
      <c r="L10" s="8"/>
    </row>
    <row r="11" spans="1:12" x14ac:dyDescent="0.3">
      <c r="A11" s="18"/>
      <c r="B11" s="90" t="s">
        <v>80</v>
      </c>
      <c r="C11" s="91"/>
      <c r="D11" s="91"/>
      <c r="E11" s="109">
        <v>5250</v>
      </c>
      <c r="F11" s="110"/>
      <c r="G11" s="111"/>
      <c r="I11" s="9"/>
      <c r="J11" s="6"/>
      <c r="K11" s="8"/>
      <c r="L11" s="8"/>
    </row>
    <row r="12" spans="1:12" x14ac:dyDescent="0.3">
      <c r="A12" s="18"/>
      <c r="B12" s="90" t="s">
        <v>82</v>
      </c>
      <c r="C12" s="91"/>
      <c r="D12" s="91"/>
      <c r="E12" s="134">
        <v>46872.67</v>
      </c>
      <c r="F12" s="93"/>
      <c r="G12" s="94"/>
      <c r="I12" s="9"/>
      <c r="J12" s="6"/>
      <c r="K12" s="8"/>
      <c r="L12" s="8"/>
    </row>
    <row r="13" spans="1:12" x14ac:dyDescent="0.3">
      <c r="A13" s="18"/>
      <c r="B13" s="90" t="s">
        <v>81</v>
      </c>
      <c r="C13" s="91"/>
      <c r="D13" s="91"/>
      <c r="E13" s="134">
        <v>75600</v>
      </c>
      <c r="F13" s="93"/>
      <c r="G13" s="94"/>
      <c r="I13" s="9"/>
      <c r="J13" s="6"/>
      <c r="K13" s="13"/>
      <c r="L13" s="8"/>
    </row>
    <row r="14" spans="1:12" x14ac:dyDescent="0.3">
      <c r="A14" s="18"/>
      <c r="B14" s="95" t="s">
        <v>7</v>
      </c>
      <c r="C14" s="96"/>
      <c r="D14" s="97"/>
      <c r="E14" s="95">
        <f>SUM(E10:G13)</f>
        <v>138222.66999999998</v>
      </c>
      <c r="F14" s="88"/>
      <c r="G14" s="89"/>
    </row>
    <row r="15" spans="1:12" ht="36.75" customHeight="1" thickBot="1" x14ac:dyDescent="0.35">
      <c r="A15" s="18"/>
      <c r="B15" s="75" t="s">
        <v>61</v>
      </c>
      <c r="C15" s="76"/>
      <c r="D15" s="120"/>
      <c r="E15" s="78">
        <f>B5+E5+F5-E14</f>
        <v>801799.90999999992</v>
      </c>
      <c r="F15" s="79"/>
      <c r="G15" s="80"/>
    </row>
    <row r="16" spans="1:12" x14ac:dyDescent="0.3">
      <c r="A16" s="18"/>
      <c r="B16" s="18"/>
      <c r="C16" s="18"/>
      <c r="D16" s="18"/>
      <c r="E16" s="18"/>
      <c r="F16" s="18"/>
      <c r="G16" s="18"/>
    </row>
    <row r="17" spans="1:7" ht="19.5" hidden="1" thickBot="1" x14ac:dyDescent="0.35">
      <c r="A17" s="18"/>
      <c r="B17" s="81" t="s">
        <v>8</v>
      </c>
      <c r="C17" s="82"/>
      <c r="D17" s="82"/>
      <c r="E17" s="82"/>
      <c r="F17" s="82"/>
      <c r="G17" s="83"/>
    </row>
    <row r="18" spans="1:7" ht="57" hidden="1" thickBot="1" x14ac:dyDescent="0.35">
      <c r="A18" s="18"/>
      <c r="B18" s="21" t="s">
        <v>9</v>
      </c>
      <c r="C18" s="21"/>
      <c r="D18" s="84" t="s">
        <v>10</v>
      </c>
      <c r="E18" s="85"/>
      <c r="F18" s="40"/>
      <c r="G18" s="23" t="s">
        <v>11</v>
      </c>
    </row>
    <row r="19" spans="1:7" ht="19.5" hidden="1" thickBot="1" x14ac:dyDescent="0.35">
      <c r="A19" s="18"/>
      <c r="B19" s="34">
        <v>3253.2</v>
      </c>
      <c r="C19" s="34"/>
      <c r="D19" s="86">
        <f>B19*6.81*12</f>
        <v>265851.50399999996</v>
      </c>
      <c r="E19" s="87"/>
      <c r="F19" s="28"/>
      <c r="G19" s="35"/>
    </row>
    <row r="20" spans="1:7" x14ac:dyDescent="0.3">
      <c r="A20" s="18"/>
      <c r="B20" s="18" t="s">
        <v>12</v>
      </c>
      <c r="C20" s="18"/>
      <c r="D20" s="18"/>
      <c r="E20" s="18"/>
      <c r="F20" s="49"/>
      <c r="G20" s="18"/>
    </row>
    <row r="21" spans="1:7" x14ac:dyDescent="0.3">
      <c r="A21" s="18"/>
      <c r="B21" s="74" t="s">
        <v>41</v>
      </c>
      <c r="C21" s="74"/>
      <c r="D21" s="74"/>
      <c r="E21" s="37"/>
      <c r="F21" s="18"/>
      <c r="G21" s="38"/>
    </row>
    <row r="22" spans="1:7" x14ac:dyDescent="0.3">
      <c r="A22" s="18"/>
      <c r="B22" s="74" t="s">
        <v>42</v>
      </c>
      <c r="C22" s="74"/>
      <c r="D22" s="74"/>
      <c r="E22" s="18"/>
      <c r="F22" s="18"/>
      <c r="G22" s="18" t="s">
        <v>43</v>
      </c>
    </row>
    <row r="24" spans="1:7" x14ac:dyDescent="0.3">
      <c r="E24" s="11" t="s">
        <v>12</v>
      </c>
    </row>
    <row r="27" spans="1:7" x14ac:dyDescent="0.3">
      <c r="E27" s="11" t="s">
        <v>12</v>
      </c>
    </row>
    <row r="28" spans="1:7" x14ac:dyDescent="0.3">
      <c r="G28" s="11" t="s">
        <v>12</v>
      </c>
    </row>
  </sheetData>
  <mergeCells count="22">
    <mergeCell ref="B10:D10"/>
    <mergeCell ref="E10:G10"/>
    <mergeCell ref="B1:G1"/>
    <mergeCell ref="B3:G3"/>
    <mergeCell ref="B8:G8"/>
    <mergeCell ref="B9:D9"/>
    <mergeCell ref="E9:G9"/>
    <mergeCell ref="B14:D14"/>
    <mergeCell ref="E14:G14"/>
    <mergeCell ref="B11:D11"/>
    <mergeCell ref="E11:G11"/>
    <mergeCell ref="B13:D13"/>
    <mergeCell ref="E13:G13"/>
    <mergeCell ref="B12:D12"/>
    <mergeCell ref="E12:G12"/>
    <mergeCell ref="B22:D22"/>
    <mergeCell ref="B15:D15"/>
    <mergeCell ref="E15:G15"/>
    <mergeCell ref="B17:G17"/>
    <mergeCell ref="D18:E18"/>
    <mergeCell ref="D19:E19"/>
    <mergeCell ref="B21:D21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0"/>
  <sheetViews>
    <sheetView topLeftCell="B1" workbookViewId="0">
      <selection activeCell="B1" sqref="A1:IV65536"/>
    </sheetView>
  </sheetViews>
  <sheetFormatPr defaultColWidth="29.28515625" defaultRowHeight="18.75" x14ac:dyDescent="0.3"/>
  <cols>
    <col min="1" max="1" width="2.140625" style="11" customWidth="1"/>
    <col min="2" max="2" width="28" style="11" customWidth="1"/>
    <col min="3" max="3" width="26.140625" style="11" customWidth="1"/>
    <col min="4" max="4" width="18.85546875" style="11" customWidth="1"/>
    <col min="5" max="5" width="22.140625" style="11" customWidth="1"/>
    <col min="6" max="6" width="21.140625" style="11" customWidth="1"/>
    <col min="7" max="7" width="24.85546875" style="11" customWidth="1"/>
    <col min="8" max="16384" width="29.28515625" style="11"/>
  </cols>
  <sheetData>
    <row r="1" spans="1:12" x14ac:dyDescent="0.3">
      <c r="A1" s="18" t="s">
        <v>12</v>
      </c>
      <c r="B1" s="98" t="s">
        <v>19</v>
      </c>
      <c r="C1" s="98"/>
      <c r="D1" s="98"/>
      <c r="E1" s="98"/>
      <c r="F1" s="98"/>
      <c r="G1" s="98"/>
    </row>
    <row r="2" spans="1:12" ht="19.5" thickBot="1" x14ac:dyDescent="0.35">
      <c r="A2" s="18"/>
      <c r="B2" s="39"/>
      <c r="C2" s="39"/>
      <c r="D2" s="39"/>
      <c r="E2" s="39"/>
      <c r="F2" s="39"/>
      <c r="G2" s="39"/>
    </row>
    <row r="3" spans="1:12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12" s="24" customFormat="1" ht="57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12" s="24" customFormat="1" ht="19.5" thickBot="1" x14ac:dyDescent="0.35">
      <c r="A5" s="20"/>
      <c r="B5" s="25">
        <v>118791.28</v>
      </c>
      <c r="C5" s="26">
        <v>66763.360000000001</v>
      </c>
      <c r="D5" s="27">
        <v>405404.52</v>
      </c>
      <c r="E5" s="28">
        <v>394043.05</v>
      </c>
      <c r="F5" s="41">
        <v>5124.76</v>
      </c>
      <c r="G5" s="29">
        <f>D5-E5+C5</f>
        <v>78124.830000000031</v>
      </c>
    </row>
    <row r="6" spans="1:12" x14ac:dyDescent="0.3">
      <c r="A6" s="18"/>
      <c r="B6" s="18"/>
      <c r="C6" s="18"/>
      <c r="D6" s="30"/>
      <c r="E6" s="31"/>
      <c r="F6" s="32"/>
      <c r="G6" s="30"/>
    </row>
    <row r="7" spans="1:12" ht="19.5" thickBot="1" x14ac:dyDescent="0.35">
      <c r="A7" s="18"/>
      <c r="B7" s="18"/>
      <c r="C7" s="18"/>
      <c r="D7" s="18"/>
      <c r="E7" s="18"/>
      <c r="F7" s="18"/>
      <c r="G7" s="18"/>
    </row>
    <row r="8" spans="1:12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12" x14ac:dyDescent="0.3">
      <c r="A9" s="18"/>
      <c r="B9" s="102" t="s">
        <v>5</v>
      </c>
      <c r="C9" s="103"/>
      <c r="D9" s="130"/>
      <c r="E9" s="105" t="s">
        <v>6</v>
      </c>
      <c r="F9" s="106"/>
      <c r="G9" s="107"/>
      <c r="I9" s="9"/>
      <c r="J9" s="6"/>
      <c r="K9" s="8"/>
      <c r="L9" s="8"/>
    </row>
    <row r="10" spans="1:12" x14ac:dyDescent="0.3">
      <c r="A10" s="18"/>
      <c r="B10" s="112" t="s">
        <v>84</v>
      </c>
      <c r="C10" s="91"/>
      <c r="D10" s="116"/>
      <c r="E10" s="109">
        <v>387459.84000000003</v>
      </c>
      <c r="F10" s="110"/>
      <c r="G10" s="111"/>
      <c r="I10" s="9"/>
      <c r="J10" s="6"/>
      <c r="K10" s="8"/>
      <c r="L10" s="8"/>
    </row>
    <row r="11" spans="1:12" x14ac:dyDescent="0.3">
      <c r="A11" s="18"/>
      <c r="B11" s="90" t="s">
        <v>85</v>
      </c>
      <c r="C11" s="91"/>
      <c r="D11" s="91"/>
      <c r="E11" s="109">
        <v>13618.89</v>
      </c>
      <c r="F11" s="110"/>
      <c r="G11" s="111"/>
      <c r="I11" s="9"/>
      <c r="J11" s="6"/>
      <c r="K11" s="8"/>
      <c r="L11" s="8"/>
    </row>
    <row r="12" spans="1:12" ht="25.5" customHeight="1" x14ac:dyDescent="0.3">
      <c r="A12" s="18"/>
      <c r="B12" s="90" t="s">
        <v>86</v>
      </c>
      <c r="C12" s="91"/>
      <c r="D12" s="91"/>
      <c r="E12" s="134">
        <v>12486.29</v>
      </c>
      <c r="F12" s="93"/>
      <c r="G12" s="94"/>
      <c r="I12" s="9"/>
      <c r="J12" s="10"/>
      <c r="K12" s="8"/>
      <c r="L12" s="8"/>
    </row>
    <row r="13" spans="1:12" ht="25.5" customHeight="1" x14ac:dyDescent="0.3">
      <c r="A13" s="18"/>
      <c r="B13" s="90" t="s">
        <v>87</v>
      </c>
      <c r="C13" s="91"/>
      <c r="D13" s="91"/>
      <c r="E13" s="134">
        <v>64073.18</v>
      </c>
      <c r="F13" s="93"/>
      <c r="G13" s="94"/>
      <c r="I13" s="9"/>
      <c r="J13" s="10"/>
      <c r="K13" s="8"/>
      <c r="L13" s="8"/>
    </row>
    <row r="14" spans="1:12" ht="21" customHeight="1" x14ac:dyDescent="0.3">
      <c r="A14" s="18"/>
      <c r="B14" s="90" t="s">
        <v>83</v>
      </c>
      <c r="C14" s="91"/>
      <c r="D14" s="91"/>
      <c r="E14" s="134">
        <v>7350</v>
      </c>
      <c r="F14" s="93"/>
      <c r="G14" s="94"/>
      <c r="I14" s="9"/>
      <c r="J14" s="6"/>
      <c r="K14" s="13"/>
      <c r="L14" s="8"/>
    </row>
    <row r="15" spans="1:12" x14ac:dyDescent="0.3">
      <c r="A15" s="18"/>
      <c r="B15" s="95" t="s">
        <v>7</v>
      </c>
      <c r="C15" s="96"/>
      <c r="D15" s="97"/>
      <c r="E15" s="95">
        <f>E10+E11+E12+E13+E14</f>
        <v>484988.2</v>
      </c>
      <c r="F15" s="88"/>
      <c r="G15" s="89"/>
    </row>
    <row r="16" spans="1:12" ht="36" customHeight="1" thickBot="1" x14ac:dyDescent="0.35">
      <c r="A16" s="18"/>
      <c r="B16" s="75" t="s">
        <v>61</v>
      </c>
      <c r="C16" s="76"/>
      <c r="D16" s="120"/>
      <c r="E16" s="78">
        <f>B5+E5+F5-E15</f>
        <v>32970.889999999956</v>
      </c>
      <c r="F16" s="79"/>
      <c r="G16" s="80"/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18"/>
      <c r="B18" s="18"/>
      <c r="C18" s="18"/>
      <c r="D18" s="18"/>
      <c r="E18" s="18"/>
      <c r="F18" s="30"/>
      <c r="G18" s="18"/>
    </row>
    <row r="19" spans="1:7" ht="19.5" hidden="1" thickBot="1" x14ac:dyDescent="0.35">
      <c r="A19" s="18"/>
      <c r="B19" s="81" t="s">
        <v>8</v>
      </c>
      <c r="C19" s="82"/>
      <c r="D19" s="82"/>
      <c r="E19" s="82"/>
      <c r="F19" s="82"/>
      <c r="G19" s="83"/>
    </row>
    <row r="20" spans="1:7" ht="57" hidden="1" thickBot="1" x14ac:dyDescent="0.35">
      <c r="A20" s="18"/>
      <c r="B20" s="21" t="s">
        <v>9</v>
      </c>
      <c r="C20" s="21"/>
      <c r="D20" s="84" t="s">
        <v>10</v>
      </c>
      <c r="E20" s="85"/>
      <c r="F20" s="40"/>
      <c r="G20" s="23" t="s">
        <v>11</v>
      </c>
    </row>
    <row r="21" spans="1:7" ht="19.5" hidden="1" thickBot="1" x14ac:dyDescent="0.35">
      <c r="A21" s="18"/>
      <c r="B21" s="34">
        <v>3917.1</v>
      </c>
      <c r="C21" s="34"/>
      <c r="D21" s="86">
        <f>B21*6.81*12</f>
        <v>320105.41199999995</v>
      </c>
      <c r="E21" s="87"/>
      <c r="F21" s="28"/>
      <c r="G21" s="35"/>
    </row>
    <row r="22" spans="1:7" hidden="1" x14ac:dyDescent="0.3">
      <c r="A22" s="18"/>
      <c r="B22" s="18" t="s">
        <v>12</v>
      </c>
      <c r="C22" s="18"/>
      <c r="D22" s="18"/>
      <c r="E22" s="18"/>
      <c r="F22" s="44"/>
      <c r="G22" s="18"/>
    </row>
    <row r="23" spans="1:7" x14ac:dyDescent="0.3">
      <c r="A23" s="18"/>
      <c r="B23" s="74" t="s">
        <v>41</v>
      </c>
      <c r="C23" s="74"/>
      <c r="D23" s="74"/>
      <c r="E23" s="37"/>
      <c r="F23" s="18"/>
      <c r="G23" s="38"/>
    </row>
    <row r="24" spans="1:7" x14ac:dyDescent="0.3">
      <c r="A24" s="18"/>
      <c r="B24" s="74" t="s">
        <v>42</v>
      </c>
      <c r="C24" s="74"/>
      <c r="D24" s="74"/>
      <c r="E24" s="18"/>
      <c r="F24" s="18"/>
      <c r="G24" s="18" t="s">
        <v>43</v>
      </c>
    </row>
    <row r="26" spans="1:7" x14ac:dyDescent="0.3">
      <c r="E26" s="11" t="s">
        <v>12</v>
      </c>
    </row>
    <row r="29" spans="1:7" x14ac:dyDescent="0.3">
      <c r="E29" s="11" t="s">
        <v>12</v>
      </c>
    </row>
    <row r="30" spans="1:7" x14ac:dyDescent="0.3">
      <c r="G30" s="11" t="s">
        <v>12</v>
      </c>
    </row>
  </sheetData>
  <mergeCells count="24">
    <mergeCell ref="B10:D10"/>
    <mergeCell ref="E10:G10"/>
    <mergeCell ref="B1:G1"/>
    <mergeCell ref="B3:G3"/>
    <mergeCell ref="B8:G8"/>
    <mergeCell ref="B9:D9"/>
    <mergeCell ref="E9:G9"/>
    <mergeCell ref="B15:D15"/>
    <mergeCell ref="E15:G15"/>
    <mergeCell ref="B11:D11"/>
    <mergeCell ref="E11:G11"/>
    <mergeCell ref="B14:D14"/>
    <mergeCell ref="E14:G14"/>
    <mergeCell ref="B12:D12"/>
    <mergeCell ref="E12:G12"/>
    <mergeCell ref="B13:D13"/>
    <mergeCell ref="E13:G13"/>
    <mergeCell ref="B24:D24"/>
    <mergeCell ref="B16:D16"/>
    <mergeCell ref="E16:G16"/>
    <mergeCell ref="B19:G19"/>
    <mergeCell ref="D20:E20"/>
    <mergeCell ref="D21:E21"/>
    <mergeCell ref="B23:D23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workbookViewId="0">
      <selection sqref="A1:IV65536"/>
    </sheetView>
  </sheetViews>
  <sheetFormatPr defaultColWidth="29.28515625" defaultRowHeight="18.75" x14ac:dyDescent="0.3"/>
  <cols>
    <col min="1" max="1" width="3.7109375" style="11" customWidth="1"/>
    <col min="2" max="2" width="27.85546875" style="11" customWidth="1"/>
    <col min="3" max="3" width="29.28515625" style="11"/>
    <col min="4" max="4" width="16.42578125" style="11" customWidth="1"/>
    <col min="5" max="5" width="22.28515625" style="11" customWidth="1"/>
    <col min="6" max="6" width="21.28515625" style="11" customWidth="1"/>
    <col min="7" max="7" width="21.85546875" style="11" customWidth="1"/>
    <col min="8" max="16384" width="29.28515625" style="11"/>
  </cols>
  <sheetData>
    <row r="1" spans="1:12" x14ac:dyDescent="0.3">
      <c r="A1" s="18" t="s">
        <v>12</v>
      </c>
      <c r="B1" s="98" t="s">
        <v>20</v>
      </c>
      <c r="C1" s="98"/>
      <c r="D1" s="98"/>
      <c r="E1" s="98"/>
      <c r="F1" s="98"/>
      <c r="G1" s="98"/>
    </row>
    <row r="2" spans="1:12" ht="19.5" thickBot="1" x14ac:dyDescent="0.35">
      <c r="A2" s="18"/>
      <c r="B2" s="39"/>
      <c r="C2" s="39"/>
      <c r="D2" s="39"/>
      <c r="E2" s="39"/>
      <c r="F2" s="39"/>
      <c r="G2" s="39"/>
    </row>
    <row r="3" spans="1:12" ht="19.5" thickBot="1" x14ac:dyDescent="0.35">
      <c r="A3" s="19"/>
      <c r="B3" s="81" t="s">
        <v>88</v>
      </c>
      <c r="C3" s="82"/>
      <c r="D3" s="82"/>
      <c r="E3" s="82"/>
      <c r="F3" s="82"/>
      <c r="G3" s="83"/>
    </row>
    <row r="4" spans="1:12" s="24" customFormat="1" ht="84.75" customHeight="1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12" s="24" customFormat="1" ht="19.5" thickBot="1" x14ac:dyDescent="0.35">
      <c r="A5" s="20"/>
      <c r="B5" s="25">
        <v>73856.63</v>
      </c>
      <c r="C5" s="26">
        <v>111202.3</v>
      </c>
      <c r="D5" s="27">
        <v>366401.52</v>
      </c>
      <c r="E5" s="28">
        <v>351767.74</v>
      </c>
      <c r="F5" s="41">
        <v>2378.1</v>
      </c>
      <c r="G5" s="29">
        <f>D5-E5+C5</f>
        <v>125836.08000000003</v>
      </c>
    </row>
    <row r="6" spans="1:12" x14ac:dyDescent="0.3">
      <c r="A6" s="18"/>
      <c r="B6" s="18"/>
      <c r="C6" s="18"/>
      <c r="D6" s="30"/>
      <c r="E6" s="31"/>
      <c r="F6" s="32"/>
      <c r="G6" s="30"/>
    </row>
    <row r="7" spans="1:12" ht="19.5" thickBot="1" x14ac:dyDescent="0.35">
      <c r="A7" s="18"/>
      <c r="B7" s="18"/>
      <c r="C7" s="18"/>
      <c r="D7" s="18"/>
      <c r="E7" s="18"/>
      <c r="F7" s="18"/>
      <c r="G7" s="18"/>
    </row>
    <row r="8" spans="1:12" ht="19.5" thickBot="1" x14ac:dyDescent="0.35">
      <c r="A8" s="18"/>
      <c r="B8" s="100" t="s">
        <v>60</v>
      </c>
      <c r="C8" s="99"/>
      <c r="D8" s="99"/>
      <c r="E8" s="99"/>
      <c r="F8" s="99"/>
      <c r="G8" s="101"/>
      <c r="I8" s="14"/>
      <c r="J8" s="15"/>
      <c r="K8" s="16"/>
      <c r="L8" s="17"/>
    </row>
    <row r="9" spans="1:12" x14ac:dyDescent="0.3">
      <c r="A9" s="18"/>
      <c r="B9" s="102" t="s">
        <v>5</v>
      </c>
      <c r="C9" s="103"/>
      <c r="D9" s="130"/>
      <c r="E9" s="105" t="s">
        <v>6</v>
      </c>
      <c r="F9" s="106"/>
      <c r="G9" s="107"/>
      <c r="I9" s="9"/>
      <c r="J9" s="6"/>
      <c r="K9" s="8"/>
      <c r="L9" s="8"/>
    </row>
    <row r="10" spans="1:12" x14ac:dyDescent="0.3">
      <c r="A10" s="18"/>
      <c r="B10" s="112" t="s">
        <v>90</v>
      </c>
      <c r="C10" s="91"/>
      <c r="D10" s="116"/>
      <c r="E10" s="109">
        <v>63000</v>
      </c>
      <c r="F10" s="110"/>
      <c r="G10" s="111"/>
      <c r="I10" s="9"/>
      <c r="J10" s="6"/>
      <c r="K10" s="8"/>
      <c r="L10" s="8"/>
    </row>
    <row r="11" spans="1:12" x14ac:dyDescent="0.3">
      <c r="A11" s="18"/>
      <c r="B11" s="90" t="s">
        <v>91</v>
      </c>
      <c r="C11" s="91"/>
      <c r="D11" s="91"/>
      <c r="E11" s="109">
        <v>256200</v>
      </c>
      <c r="F11" s="110"/>
      <c r="G11" s="111"/>
      <c r="I11" s="9"/>
      <c r="J11" s="6"/>
      <c r="K11" s="9"/>
      <c r="L11" s="8"/>
    </row>
    <row r="12" spans="1:12" x14ac:dyDescent="0.3">
      <c r="A12" s="18"/>
      <c r="B12" s="90" t="s">
        <v>89</v>
      </c>
      <c r="C12" s="91"/>
      <c r="D12" s="91"/>
      <c r="E12" s="134">
        <v>15750</v>
      </c>
      <c r="F12" s="93"/>
      <c r="G12" s="94"/>
      <c r="I12" s="9"/>
      <c r="J12" s="6"/>
      <c r="K12" s="9"/>
      <c r="L12" s="8"/>
    </row>
    <row r="13" spans="1:12" x14ac:dyDescent="0.3">
      <c r="A13" s="18"/>
      <c r="B13" s="90" t="s">
        <v>53</v>
      </c>
      <c r="C13" s="91"/>
      <c r="D13" s="91"/>
      <c r="E13" s="134">
        <v>13356</v>
      </c>
      <c r="F13" s="93"/>
      <c r="G13" s="94"/>
      <c r="I13" s="9"/>
      <c r="J13" s="6"/>
      <c r="K13" s="9"/>
      <c r="L13" s="8"/>
    </row>
    <row r="14" spans="1:12" x14ac:dyDescent="0.3">
      <c r="A14" s="18"/>
      <c r="B14" s="90" t="s">
        <v>93</v>
      </c>
      <c r="C14" s="91"/>
      <c r="D14" s="91"/>
      <c r="E14" s="134">
        <v>23159.51</v>
      </c>
      <c r="F14" s="93"/>
      <c r="G14" s="94"/>
      <c r="I14" s="9"/>
      <c r="J14" s="6"/>
      <c r="K14" s="9"/>
      <c r="L14" s="8"/>
    </row>
    <row r="15" spans="1:12" x14ac:dyDescent="0.3">
      <c r="A15" s="18"/>
      <c r="B15" s="90" t="s">
        <v>92</v>
      </c>
      <c r="C15" s="91"/>
      <c r="D15" s="91"/>
      <c r="E15" s="134">
        <v>138628.56</v>
      </c>
      <c r="F15" s="93"/>
      <c r="G15" s="94"/>
      <c r="I15" s="9"/>
      <c r="J15" s="6"/>
      <c r="K15" s="8"/>
      <c r="L15" s="8"/>
    </row>
    <row r="16" spans="1:12" x14ac:dyDescent="0.3">
      <c r="A16" s="18"/>
      <c r="B16" s="95" t="s">
        <v>7</v>
      </c>
      <c r="C16" s="96"/>
      <c r="D16" s="97"/>
      <c r="E16" s="95">
        <f>E10+E11+E12+E13+E14+E15</f>
        <v>510094.07</v>
      </c>
      <c r="F16" s="88"/>
      <c r="G16" s="89"/>
    </row>
    <row r="17" spans="1:7" ht="35.25" customHeight="1" thickBot="1" x14ac:dyDescent="0.35">
      <c r="A17" s="18"/>
      <c r="B17" s="75" t="s">
        <v>61</v>
      </c>
      <c r="C17" s="76"/>
      <c r="D17" s="120"/>
      <c r="E17" s="78">
        <f>B5+E5+F5-E16</f>
        <v>-82091.600000000035</v>
      </c>
      <c r="F17" s="79"/>
      <c r="G17" s="80"/>
    </row>
    <row r="18" spans="1:7" x14ac:dyDescent="0.3">
      <c r="A18" s="18"/>
      <c r="B18" s="18"/>
      <c r="C18" s="18"/>
      <c r="D18" s="18"/>
      <c r="E18" s="18"/>
      <c r="F18" s="18"/>
      <c r="G18" s="18"/>
    </row>
    <row r="19" spans="1:7" x14ac:dyDescent="0.3">
      <c r="A19" s="18"/>
      <c r="B19" s="18"/>
      <c r="C19" s="18"/>
      <c r="D19" s="18"/>
      <c r="E19" s="18"/>
      <c r="F19" s="30"/>
      <c r="G19" s="18"/>
    </row>
    <row r="20" spans="1:7" ht="19.5" hidden="1" thickBot="1" x14ac:dyDescent="0.35">
      <c r="A20" s="18"/>
      <c r="B20" s="81" t="s">
        <v>8</v>
      </c>
      <c r="C20" s="82"/>
      <c r="D20" s="82"/>
      <c r="E20" s="82"/>
      <c r="F20" s="82"/>
      <c r="G20" s="83"/>
    </row>
    <row r="21" spans="1:7" ht="57" hidden="1" thickBot="1" x14ac:dyDescent="0.35">
      <c r="A21" s="18"/>
      <c r="B21" s="21" t="s">
        <v>9</v>
      </c>
      <c r="C21" s="21"/>
      <c r="D21" s="84" t="s">
        <v>10</v>
      </c>
      <c r="E21" s="85"/>
      <c r="F21" s="40"/>
      <c r="G21" s="23" t="s">
        <v>11</v>
      </c>
    </row>
    <row r="22" spans="1:7" ht="19.5" hidden="1" thickBot="1" x14ac:dyDescent="0.35">
      <c r="A22" s="18"/>
      <c r="B22" s="34">
        <v>3538.7</v>
      </c>
      <c r="C22" s="34"/>
      <c r="D22" s="86">
        <f>B22*6.81*12</f>
        <v>289182.56400000001</v>
      </c>
      <c r="E22" s="87"/>
      <c r="F22" s="28"/>
      <c r="G22" s="35"/>
    </row>
    <row r="23" spans="1:7" hidden="1" x14ac:dyDescent="0.3">
      <c r="A23" s="18"/>
      <c r="B23" s="18" t="s">
        <v>12</v>
      </c>
      <c r="C23" s="18"/>
      <c r="D23" s="18"/>
      <c r="E23" s="18"/>
      <c r="F23" s="44"/>
      <c r="G23" s="18"/>
    </row>
    <row r="24" spans="1:7" x14ac:dyDescent="0.3">
      <c r="A24" s="18"/>
      <c r="B24" s="74" t="s">
        <v>41</v>
      </c>
      <c r="C24" s="74"/>
      <c r="D24" s="74"/>
      <c r="E24" s="37"/>
      <c r="F24" s="18"/>
      <c r="G24" s="38"/>
    </row>
    <row r="25" spans="1:7" x14ac:dyDescent="0.3">
      <c r="A25" s="18"/>
      <c r="B25" s="74" t="s">
        <v>42</v>
      </c>
      <c r="C25" s="74"/>
      <c r="D25" s="74"/>
      <c r="E25" s="18"/>
      <c r="F25" s="18"/>
      <c r="G25" s="18" t="s">
        <v>43</v>
      </c>
    </row>
    <row r="27" spans="1:7" x14ac:dyDescent="0.3">
      <c r="E27" s="11" t="s">
        <v>12</v>
      </c>
    </row>
    <row r="31" spans="1:7" x14ac:dyDescent="0.3">
      <c r="G31" s="11" t="s">
        <v>12</v>
      </c>
    </row>
  </sheetData>
  <mergeCells count="26">
    <mergeCell ref="B10:D10"/>
    <mergeCell ref="E10:G10"/>
    <mergeCell ref="B1:G1"/>
    <mergeCell ref="B3:G3"/>
    <mergeCell ref="B8:G8"/>
    <mergeCell ref="B9:D9"/>
    <mergeCell ref="E9:G9"/>
    <mergeCell ref="B16:D16"/>
    <mergeCell ref="E16:G16"/>
    <mergeCell ref="B11:D11"/>
    <mergeCell ref="E11:G11"/>
    <mergeCell ref="B15:D15"/>
    <mergeCell ref="E15:G15"/>
    <mergeCell ref="B12:D12"/>
    <mergeCell ref="E12:G12"/>
    <mergeCell ref="B13:D13"/>
    <mergeCell ref="E13:G13"/>
    <mergeCell ref="B14:D14"/>
    <mergeCell ref="E14:G14"/>
    <mergeCell ref="B25:D25"/>
    <mergeCell ref="B17:D17"/>
    <mergeCell ref="E17:G17"/>
    <mergeCell ref="B20:G20"/>
    <mergeCell ref="D21:E21"/>
    <mergeCell ref="D22:E22"/>
    <mergeCell ref="B24:D24"/>
  </mergeCells>
  <phoneticPr fontId="5" type="noConversion"/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workbookViewId="0">
      <selection activeCell="E12" sqref="E12:G12"/>
    </sheetView>
  </sheetViews>
  <sheetFormatPr defaultColWidth="29.28515625" defaultRowHeight="18.75" x14ac:dyDescent="0.3"/>
  <cols>
    <col min="1" max="1" width="2.42578125" style="11" customWidth="1"/>
    <col min="2" max="2" width="27.7109375" style="11" customWidth="1"/>
    <col min="3" max="3" width="26" style="11" customWidth="1"/>
    <col min="4" max="4" width="16.28515625" style="11" customWidth="1"/>
    <col min="5" max="5" width="22.140625" style="11" customWidth="1"/>
    <col min="6" max="6" width="23" style="11" customWidth="1"/>
    <col min="7" max="7" width="26.140625" style="11" customWidth="1"/>
    <col min="8" max="16384" width="29.28515625" style="11"/>
  </cols>
  <sheetData>
    <row r="1" spans="1:7" x14ac:dyDescent="0.3">
      <c r="A1" s="18" t="s">
        <v>12</v>
      </c>
      <c r="B1" s="98" t="s">
        <v>21</v>
      </c>
      <c r="C1" s="98"/>
      <c r="D1" s="98"/>
      <c r="E1" s="98"/>
      <c r="F1" s="98"/>
      <c r="G1" s="98"/>
    </row>
    <row r="2" spans="1:7" ht="19.5" thickBot="1" x14ac:dyDescent="0.35">
      <c r="A2" s="18"/>
      <c r="B2" s="39"/>
      <c r="C2" s="39"/>
      <c r="D2" s="39"/>
      <c r="E2" s="39"/>
      <c r="F2" s="39"/>
      <c r="G2" s="39"/>
    </row>
    <row r="3" spans="1:7" ht="19.5" thickBot="1" x14ac:dyDescent="0.35">
      <c r="A3" s="19"/>
      <c r="B3" s="81" t="s">
        <v>68</v>
      </c>
      <c r="C3" s="82"/>
      <c r="D3" s="82"/>
      <c r="E3" s="82"/>
      <c r="F3" s="82"/>
      <c r="G3" s="83"/>
    </row>
    <row r="4" spans="1:7" s="24" customFormat="1" ht="75.75" thickBot="1" x14ac:dyDescent="0.3">
      <c r="A4" s="20"/>
      <c r="B4" s="21" t="s">
        <v>0</v>
      </c>
      <c r="C4" s="21" t="s">
        <v>44</v>
      </c>
      <c r="D4" s="22" t="s">
        <v>1</v>
      </c>
      <c r="E4" s="22" t="s">
        <v>2</v>
      </c>
      <c r="F4" s="22" t="s">
        <v>3</v>
      </c>
      <c r="G4" s="23" t="s">
        <v>4</v>
      </c>
    </row>
    <row r="5" spans="1:7" s="24" customFormat="1" ht="19.5" thickBot="1" x14ac:dyDescent="0.35">
      <c r="A5" s="20"/>
      <c r="B5" s="25">
        <v>-204.23</v>
      </c>
      <c r="C5" s="26">
        <v>52762.64</v>
      </c>
      <c r="D5" s="27">
        <v>362270.94</v>
      </c>
      <c r="E5" s="28">
        <v>350729.73</v>
      </c>
      <c r="F5" s="41">
        <v>2378.1</v>
      </c>
      <c r="G5" s="29">
        <f>D5-E5+C5</f>
        <v>64303.85000000002</v>
      </c>
    </row>
    <row r="6" spans="1:7" x14ac:dyDescent="0.3">
      <c r="A6" s="18"/>
      <c r="B6" s="18"/>
      <c r="C6" s="18"/>
      <c r="D6" s="30"/>
      <c r="E6" s="31"/>
      <c r="F6" s="32"/>
      <c r="G6" s="30"/>
    </row>
    <row r="7" spans="1:7" ht="19.5" thickBot="1" x14ac:dyDescent="0.35">
      <c r="A7" s="18"/>
      <c r="B7" s="18"/>
      <c r="C7" s="18"/>
      <c r="D7" s="18"/>
      <c r="E7" s="18"/>
      <c r="F7" s="18"/>
      <c r="G7" s="18"/>
    </row>
    <row r="8" spans="1:7" ht="19.5" thickBot="1" x14ac:dyDescent="0.35">
      <c r="A8" s="18"/>
      <c r="B8" s="100" t="s">
        <v>60</v>
      </c>
      <c r="C8" s="99"/>
      <c r="D8" s="99"/>
      <c r="E8" s="99"/>
      <c r="F8" s="99"/>
      <c r="G8" s="101"/>
    </row>
    <row r="9" spans="1:7" x14ac:dyDescent="0.3">
      <c r="A9" s="18"/>
      <c r="B9" s="102" t="s">
        <v>5</v>
      </c>
      <c r="C9" s="103"/>
      <c r="D9" s="104"/>
      <c r="E9" s="105" t="s">
        <v>6</v>
      </c>
      <c r="F9" s="106"/>
      <c r="G9" s="107"/>
    </row>
    <row r="10" spans="1:7" ht="24" customHeight="1" x14ac:dyDescent="0.3">
      <c r="A10" s="18"/>
      <c r="B10" s="112" t="s">
        <v>94</v>
      </c>
      <c r="C10" s="91"/>
      <c r="D10" s="113"/>
      <c r="E10" s="109">
        <v>144617.29999999999</v>
      </c>
      <c r="F10" s="110"/>
      <c r="G10" s="111"/>
    </row>
    <row r="11" spans="1:7" x14ac:dyDescent="0.3">
      <c r="A11" s="18"/>
      <c r="B11" s="90" t="s">
        <v>95</v>
      </c>
      <c r="C11" s="91"/>
      <c r="D11" s="91"/>
      <c r="E11" s="92">
        <v>48542.89</v>
      </c>
      <c r="F11" s="93"/>
      <c r="G11" s="135"/>
    </row>
    <row r="12" spans="1:7" x14ac:dyDescent="0.3">
      <c r="A12" s="18"/>
      <c r="B12" s="95" t="s">
        <v>7</v>
      </c>
      <c r="C12" s="96"/>
      <c r="D12" s="97"/>
      <c r="E12" s="88">
        <f>E10+E11</f>
        <v>193160.19</v>
      </c>
      <c r="F12" s="88"/>
      <c r="G12" s="88"/>
    </row>
    <row r="13" spans="1:7" ht="37.5" customHeight="1" thickBot="1" x14ac:dyDescent="0.35">
      <c r="A13" s="18"/>
      <c r="B13" s="75" t="s">
        <v>61</v>
      </c>
      <c r="C13" s="76"/>
      <c r="D13" s="77"/>
      <c r="E13" s="78">
        <f>B5+E5+F5-E12</f>
        <v>159743.40999999997</v>
      </c>
      <c r="F13" s="79"/>
      <c r="G13" s="80"/>
    </row>
    <row r="14" spans="1:7" hidden="1" x14ac:dyDescent="0.3">
      <c r="A14" s="18"/>
      <c r="B14" s="18"/>
      <c r="C14" s="18"/>
      <c r="D14" s="18"/>
      <c r="E14" s="18"/>
      <c r="F14" s="18"/>
      <c r="G14" s="18"/>
    </row>
    <row r="15" spans="1:7" x14ac:dyDescent="0.3">
      <c r="A15" s="18"/>
      <c r="B15" s="18"/>
      <c r="C15" s="18"/>
      <c r="D15" s="18"/>
      <c r="E15" s="18"/>
      <c r="F15" s="30"/>
      <c r="G15" s="18"/>
    </row>
    <row r="16" spans="1:7" ht="19.5" hidden="1" thickBot="1" x14ac:dyDescent="0.35">
      <c r="A16" s="18"/>
      <c r="B16" s="81" t="s">
        <v>8</v>
      </c>
      <c r="C16" s="82"/>
      <c r="D16" s="82"/>
      <c r="E16" s="82"/>
      <c r="F16" s="82"/>
      <c r="G16" s="83"/>
    </row>
    <row r="17" spans="1:7" ht="57" hidden="1" thickBot="1" x14ac:dyDescent="0.35">
      <c r="A17" s="18"/>
      <c r="B17" s="21" t="s">
        <v>9</v>
      </c>
      <c r="C17" s="21"/>
      <c r="D17" s="84" t="s">
        <v>10</v>
      </c>
      <c r="E17" s="85"/>
      <c r="F17" s="40"/>
      <c r="G17" s="23" t="s">
        <v>11</v>
      </c>
    </row>
    <row r="18" spans="1:7" ht="19.5" hidden="1" thickBot="1" x14ac:dyDescent="0.35">
      <c r="A18" s="18"/>
      <c r="B18" s="34">
        <v>3514</v>
      </c>
      <c r="C18" s="34"/>
      <c r="D18" s="86">
        <f>B18*6.81*12</f>
        <v>287164.08</v>
      </c>
      <c r="E18" s="87"/>
      <c r="F18" s="28"/>
      <c r="G18" s="35"/>
    </row>
    <row r="19" spans="1:7" x14ac:dyDescent="0.3">
      <c r="A19" s="18"/>
      <c r="B19" s="18" t="s">
        <v>12</v>
      </c>
      <c r="C19" s="18"/>
      <c r="D19" s="18"/>
      <c r="E19" s="18"/>
      <c r="F19" s="44"/>
      <c r="G19" s="18"/>
    </row>
    <row r="20" spans="1:7" x14ac:dyDescent="0.3">
      <c r="A20" s="18"/>
      <c r="B20" s="74" t="s">
        <v>41</v>
      </c>
      <c r="C20" s="74"/>
      <c r="D20" s="74"/>
      <c r="E20" s="37"/>
      <c r="F20" s="18"/>
      <c r="G20" s="38"/>
    </row>
    <row r="21" spans="1:7" x14ac:dyDescent="0.3">
      <c r="A21" s="18"/>
      <c r="B21" s="74" t="s">
        <v>42</v>
      </c>
      <c r="C21" s="74"/>
      <c r="D21" s="74"/>
      <c r="E21" s="18"/>
      <c r="F21" s="18"/>
      <c r="G21" s="18" t="s">
        <v>43</v>
      </c>
    </row>
    <row r="23" spans="1:7" x14ac:dyDescent="0.3">
      <c r="E23" s="11" t="s">
        <v>12</v>
      </c>
    </row>
    <row r="26" spans="1:7" x14ac:dyDescent="0.3">
      <c r="E26" s="11" t="s">
        <v>12</v>
      </c>
    </row>
    <row r="27" spans="1:7" x14ac:dyDescent="0.3">
      <c r="G27" s="11" t="s">
        <v>12</v>
      </c>
    </row>
  </sheetData>
  <mergeCells count="18">
    <mergeCell ref="B10:D10"/>
    <mergeCell ref="E10:G10"/>
    <mergeCell ref="B1:G1"/>
    <mergeCell ref="B3:G3"/>
    <mergeCell ref="B8:G8"/>
    <mergeCell ref="B9:D9"/>
    <mergeCell ref="E9:G9"/>
    <mergeCell ref="B12:D12"/>
    <mergeCell ref="E12:G12"/>
    <mergeCell ref="B11:D11"/>
    <mergeCell ref="E11:G11"/>
    <mergeCell ref="B21:D21"/>
    <mergeCell ref="B13:D13"/>
    <mergeCell ref="E13:G13"/>
    <mergeCell ref="B16:G16"/>
    <mergeCell ref="D17:E17"/>
    <mergeCell ref="D18:E18"/>
    <mergeCell ref="B20:D20"/>
  </mergeCells>
  <phoneticPr fontId="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1</vt:i4>
      </vt:variant>
    </vt:vector>
  </HeadingPairs>
  <TitlesOfParts>
    <vt:vector size="36" baseType="lpstr">
      <vt:lpstr>Аэрод 4</vt:lpstr>
      <vt:lpstr>Гагар 51</vt:lpstr>
      <vt:lpstr>Дзерж 10</vt:lpstr>
      <vt:lpstr>Дзерж 14</vt:lpstr>
      <vt:lpstr>Дзерж 26</vt:lpstr>
      <vt:lpstr>Партиз 94</vt:lpstr>
      <vt:lpstr>Парт 80</vt:lpstr>
      <vt:lpstr>МТор 48</vt:lpstr>
      <vt:lpstr>МТор 40</vt:lpstr>
      <vt:lpstr>МТор 47</vt:lpstr>
      <vt:lpstr>Мяги 5</vt:lpstr>
      <vt:lpstr>Мяги 7</vt:lpstr>
      <vt:lpstr>Мяги 9</vt:lpstr>
      <vt:lpstr>Мяги 15</vt:lpstr>
      <vt:lpstr>Мяги 11</vt:lpstr>
      <vt:lpstr>Мяги 13</vt:lpstr>
      <vt:lpstr>Парт122</vt:lpstr>
      <vt:lpstr>Револ 144</vt:lpstr>
      <vt:lpstr>Револ 133а</vt:lpstr>
      <vt:lpstr>Револ 144А</vt:lpstr>
      <vt:lpstr>Револ 157А</vt:lpstr>
      <vt:lpstr>Револ 159</vt:lpstr>
      <vt:lpstr>Револ 161</vt:lpstr>
      <vt:lpstr>Гагар 67</vt:lpstr>
      <vt:lpstr>Гагарина 51</vt:lpstr>
      <vt:lpstr>Гагар 63</vt:lpstr>
      <vt:lpstr>Гагарина 75</vt:lpstr>
      <vt:lpstr>Партиз 118</vt:lpstr>
      <vt:lpstr>Партиз 132</vt:lpstr>
      <vt:lpstr>Партиз 134</vt:lpstr>
      <vt:lpstr>Револ 142</vt:lpstr>
      <vt:lpstr>Револ 147</vt:lpstr>
      <vt:lpstr>Мяги 17</vt:lpstr>
      <vt:lpstr>Мяги 25</vt:lpstr>
      <vt:lpstr>М Тор 57</vt:lpstr>
      <vt:lpstr>'Гагарина 51'!Область_печати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wvikulya1968@mail.ru</dc:creator>
  <cp:lastModifiedBy>Елена</cp:lastModifiedBy>
  <cp:lastPrinted>2026-02-10T06:07:41Z</cp:lastPrinted>
  <dcterms:created xsi:type="dcterms:W3CDTF">2020-12-03T05:44:16Z</dcterms:created>
  <dcterms:modified xsi:type="dcterms:W3CDTF">2026-03-10T10:09:35Z</dcterms:modified>
</cp:coreProperties>
</file>